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tabRatio="726" activeTab="2"/>
  </bookViews>
  <sheets>
    <sheet name="OPOMBE" sheetId="1" r:id="rId1"/>
    <sheet name="REKAPITUALACIJA" sheetId="2" r:id="rId2"/>
    <sheet name="CESTA" sheetId="3" r:id="rId3"/>
    <sheet name="PODHOD" sheetId="4" r:id="rId4"/>
    <sheet name="DOSTOPNA KONST" sheetId="5" r:id="rId5"/>
    <sheet name="ZID" sheetId="6" r:id="rId6"/>
    <sheet name="CR" sheetId="7" r:id="rId7"/>
    <sheet name="NN" sheetId="8" r:id="rId8"/>
    <sheet name="TK" sheetId="9" r:id="rId9"/>
    <sheet name="SEMAFOR" sheetId="10" r:id="rId10"/>
  </sheets>
  <externalReferences>
    <externalReference r:id="rId13"/>
    <externalReference r:id="rId14"/>
  </externalReferences>
  <definedNames>
    <definedName name="A">#REF!</definedName>
    <definedName name="abcd">#REF!</definedName>
    <definedName name="AS">#REF!</definedName>
    <definedName name="B">#REF!</definedName>
    <definedName name="CENA" localSheetId="4">'DOSTOPNA KONST'!#REF!</definedName>
    <definedName name="CENA" localSheetId="3">'PODHOD'!$E:$E</definedName>
    <definedName name="CENA" localSheetId="5">'ZID'!#REF!</definedName>
    <definedName name="hhh">#REF!</definedName>
    <definedName name="Hodnik">#REF!</definedName>
    <definedName name="KOLIC" localSheetId="4">'DOSTOPNA KONST'!#REF!</definedName>
    <definedName name="KOLIC" localSheetId="3">'PODHOD'!$D:$D</definedName>
    <definedName name="KOLIC" localSheetId="5">'ZID'!#REF!</definedName>
    <definedName name="M">#REF!</definedName>
    <definedName name="odv" localSheetId="2">'CESTA'!#REF!</definedName>
    <definedName name="odv" localSheetId="1">'REKAPITUALACIJA'!#REF!</definedName>
    <definedName name="odv">#REF!</definedName>
    <definedName name="odve" localSheetId="2">#REF!</definedName>
    <definedName name="odve" localSheetId="1">#REF!</definedName>
    <definedName name="odve">#REF!</definedName>
    <definedName name="pmo" localSheetId="2">'CESTA'!#REF!</definedName>
    <definedName name="pmo" localSheetId="1">'REKAPITUALACIJA'!#REF!</definedName>
    <definedName name="pmo">#REF!</definedName>
    <definedName name="_xlnm.Print_Area" localSheetId="2">'CESTA'!$A$1:$F$238</definedName>
    <definedName name="_xlnm.Print_Area" localSheetId="6">'CR'!$A$1:$G$139</definedName>
    <definedName name="_xlnm.Print_Area" localSheetId="0">'OPOMBE'!$A$1:$I$52</definedName>
    <definedName name="_xlnm.Print_Area" localSheetId="1">'REKAPITUALACIJA'!$A$1:$F$32</definedName>
    <definedName name="POPIS">#REF!</definedName>
    <definedName name="prd" localSheetId="2">'CESTA'!#REF!</definedName>
    <definedName name="prd" localSheetId="1">'REKAPITUALACIJA'!#REF!</definedName>
    <definedName name="prd">#REF!</definedName>
    <definedName name="REKAPITULACIJA">#REF!</definedName>
    <definedName name="_xlnm.Print_Titles" localSheetId="2">'CESTA'!$28:$29</definedName>
    <definedName name="tst" localSheetId="2">'CESTA'!#REF!</definedName>
    <definedName name="tst" localSheetId="1">'REKAPITUALACIJA'!#REF!</definedName>
    <definedName name="tst">#REF!</definedName>
    <definedName name="vzk" localSheetId="2">'CESTA'!#REF!</definedName>
    <definedName name="vzk" localSheetId="1">'REKAPITUALACIJA'!#REF!</definedName>
    <definedName name="vzk">#REF!</definedName>
    <definedName name="zmd" localSheetId="2">'CESTA'!#REF!</definedName>
    <definedName name="zmd" localSheetId="1">'REKAPITUALACIJA'!#REF!</definedName>
    <definedName name="zmd">#REF!</definedName>
  </definedNames>
  <calcPr fullCalcOnLoad="1"/>
</workbook>
</file>

<file path=xl/sharedStrings.xml><?xml version="1.0" encoding="utf-8"?>
<sst xmlns="http://schemas.openxmlformats.org/spreadsheetml/2006/main" count="1533" uniqueCount="912">
  <si>
    <t>nepredvidena dela 10% :</t>
  </si>
  <si>
    <t>preddela skupaj :</t>
  </si>
  <si>
    <t>zemeljska dela skupaj :</t>
  </si>
  <si>
    <t>voziščne konstrukcije skupaj :</t>
  </si>
  <si>
    <t>odvodnjavanje skupaj :</t>
  </si>
  <si>
    <t>gradbena in obrtniška dela skupaj :</t>
  </si>
  <si>
    <t>oprema cest skupaj :</t>
  </si>
  <si>
    <t>4.0</t>
  </si>
  <si>
    <t>Odvodnjavanje</t>
  </si>
  <si>
    <t>6.0</t>
  </si>
  <si>
    <t>7.0</t>
  </si>
  <si>
    <t>Tuje storitve</t>
  </si>
  <si>
    <t>Skupaj :</t>
  </si>
  <si>
    <t>SKUPAJ :</t>
  </si>
  <si>
    <t>Zap. št.</t>
  </si>
  <si>
    <t>5.0</t>
  </si>
  <si>
    <t>Gradbena in obrtniška dela</t>
  </si>
  <si>
    <t>Projektantski nadzor</t>
  </si>
  <si>
    <t>Opis</t>
  </si>
  <si>
    <t>Količina</t>
  </si>
  <si>
    <t>Cena</t>
  </si>
  <si>
    <t>Znesek</t>
  </si>
  <si>
    <t>11 121</t>
  </si>
  <si>
    <t>Obnova in zavarovanje zakoličbe osi trase ostale javne ceste v ravninskem terenu</t>
  </si>
  <si>
    <t>11 131</t>
  </si>
  <si>
    <t>Obnova in zavarovanje zakoličbe trase komunalnih vodov v ravninskem terenu</t>
  </si>
  <si>
    <t>11 221</t>
  </si>
  <si>
    <t>Postavitev in zavarovanje prečnega profila ostale javne ceste v ravninskem terenu</t>
  </si>
  <si>
    <t>kos</t>
  </si>
  <si>
    <r>
      <t>m</t>
    </r>
    <r>
      <rPr>
        <vertAlign val="superscript"/>
        <sz val="10"/>
        <rFont val="Tahoma"/>
        <family val="2"/>
      </rPr>
      <t>2</t>
    </r>
  </si>
  <si>
    <t>13 311</t>
  </si>
  <si>
    <t>13 312</t>
  </si>
  <si>
    <t>PREDDELA</t>
  </si>
  <si>
    <t>Oprema cest</t>
  </si>
  <si>
    <t>ODVODNJAVANJE</t>
  </si>
  <si>
    <t>GRADBENA IN OBRTNIŠKA DELA</t>
  </si>
  <si>
    <t>OPREMA CEST</t>
  </si>
  <si>
    <t>TUJE STORITVE</t>
  </si>
  <si>
    <t>Geotehnični nadzor v času gradnje</t>
  </si>
  <si>
    <t>Mera</t>
  </si>
  <si>
    <t>61 122</t>
  </si>
  <si>
    <t>Izdelava temelja iz cementnega betona C 12/15, globine 80 cm, premera 30 cm</t>
  </si>
  <si>
    <t>35 214</t>
  </si>
  <si>
    <r>
      <t>m</t>
    </r>
    <r>
      <rPr>
        <vertAlign val="superscript"/>
        <sz val="10"/>
        <rFont val="Arial"/>
        <family val="2"/>
      </rPr>
      <t>1</t>
    </r>
  </si>
  <si>
    <t xml:space="preserve">Preddela </t>
  </si>
  <si>
    <t>1.0</t>
  </si>
  <si>
    <t>2.0</t>
  </si>
  <si>
    <t>3.0</t>
  </si>
  <si>
    <t xml:space="preserve">Zemeljska dela </t>
  </si>
  <si>
    <t xml:space="preserve">Voziščne konstrukcije </t>
  </si>
  <si>
    <t>ZEMELJSKA DELA</t>
  </si>
  <si>
    <t>12 211</t>
  </si>
  <si>
    <t>Demontaža prometnega znaka na enem podstavku</t>
  </si>
  <si>
    <t>25 151</t>
  </si>
  <si>
    <t>Doplačilo za zatravitev s semenom</t>
  </si>
  <si>
    <t xml:space="preserve">PROJEKTANTSKI PREDRAČUN 
Z REKAPITULACIJO STROŠKOV
</t>
  </si>
  <si>
    <t>21 112</t>
  </si>
  <si>
    <t>22 113</t>
  </si>
  <si>
    <t>35 275</t>
  </si>
  <si>
    <t>OPOMBA: PRI VSEH POSTAVKAH RUŠITVENIH DEL UPOŠTEVATI VSE PRENOSE</t>
  </si>
  <si>
    <t xml:space="preserve">OPOMBA: PRI VSEH POSTAVKAH ZEMELJSKIH DEL V CENI IZKOPA POTREBNO UPOŠTEVATI </t>
  </si>
  <si>
    <t>VSE PRENOSE IN TRANSPORTE ODVEČNEGA MATERIALA NA DEPONIJO !</t>
  </si>
  <si>
    <t>OPOMBA: PRI VSEH POSTAVKAH ODVODNJAVANJA V CENI POSTAVKE</t>
  </si>
  <si>
    <t>POTREBNO UPOŠTEVATI VES PRITRDILNI / TESNILNI MATERIAL TER IZDELAVO NAVEZAV !</t>
  </si>
  <si>
    <t>Porušitev in odstranitev nevezanega tlaka iz lomljenca, tlakovcev, plošč, debeline do 12 cm</t>
  </si>
  <si>
    <t>12 391</t>
  </si>
  <si>
    <t>Porušitev in odstranitev robnika iz cementnega betona</t>
  </si>
  <si>
    <t>12 431</t>
  </si>
  <si>
    <t>Dobava in vgraditev rešetke iz duktilne litine z nosilnostjo 400 kN, s prerezom 400/400 mm</t>
  </si>
  <si>
    <t>44 854</t>
  </si>
  <si>
    <t>APPIA</t>
  </si>
  <si>
    <t>IN TRANSPORTE RUŠEVIN NA DEPONIJO !</t>
  </si>
  <si>
    <t>12 212</t>
  </si>
  <si>
    <t>Demontaža prometnega znaka na dveh podstavkih</t>
  </si>
  <si>
    <r>
      <t>m</t>
    </r>
    <r>
      <rPr>
        <vertAlign val="superscript"/>
        <sz val="10"/>
        <rFont val="Tahoma"/>
        <family val="2"/>
      </rPr>
      <t>1</t>
    </r>
  </si>
  <si>
    <t>12 261</t>
  </si>
  <si>
    <t>Demontaža plastičnega smernika</t>
  </si>
  <si>
    <t>12 291</t>
  </si>
  <si>
    <r>
      <t>m</t>
    </r>
    <r>
      <rPr>
        <vertAlign val="superscript"/>
        <sz val="10"/>
        <rFont val="Tahoma"/>
        <family val="2"/>
      </rPr>
      <t>3</t>
    </r>
  </si>
  <si>
    <t>Ureditev planuma temeljnih tal zrnate kamnine – 3. kategorije</t>
  </si>
  <si>
    <t>24 431</t>
  </si>
  <si>
    <t>25 142</t>
  </si>
  <si>
    <t xml:space="preserve">VOZIŠČNE KONSTRUKCIJE </t>
  </si>
  <si>
    <t>61 217</t>
  </si>
  <si>
    <t>Dobava in vgraditev stebrička za prometni znak iz vroče cinkane jeklene cevi s premerom 64 mm, dolge do 3500 mm</t>
  </si>
  <si>
    <t>62 448</t>
  </si>
  <si>
    <t>63 112</t>
  </si>
  <si>
    <t>Dobava in postavitev plastičnega smernika z votlim prerezom, dolžina 1200 mm, z odsevnikom iz umetne snovi</t>
  </si>
  <si>
    <t>7.1</t>
  </si>
  <si>
    <t>ur</t>
  </si>
  <si>
    <t>7.2</t>
  </si>
  <si>
    <t>7.3</t>
  </si>
  <si>
    <t>7.4</t>
  </si>
  <si>
    <t>I.</t>
  </si>
  <si>
    <t>12 151</t>
  </si>
  <si>
    <t>Posek in odstranitev drevesa z deblom premera 15 do 50 cm ter odstranitev vej</t>
  </si>
  <si>
    <t>12 171</t>
  </si>
  <si>
    <t>Odstranitev panja s premerom 15 do 50 cm s predelavo</t>
  </si>
  <si>
    <t>Doplačilo za izdelavo prekinjenih vzdolžnih označb na vozišču</t>
  </si>
  <si>
    <t>Doplačilo za izdelavo asfaltne mulde/koritnice v širini 50 cm (asfalti so vsebovani v voziščnih konstrukcijah)</t>
  </si>
  <si>
    <t>7.5</t>
  </si>
  <si>
    <t>12 283</t>
  </si>
  <si>
    <t>Odstranitev prometnega znaka (vključno s temeljem)</t>
  </si>
  <si>
    <t>12 292</t>
  </si>
  <si>
    <t>Porušitev in odstranitev ograje iz lesenih letev</t>
  </si>
  <si>
    <t>12 294</t>
  </si>
  <si>
    <r>
      <t>m</t>
    </r>
    <r>
      <rPr>
        <vertAlign val="superscript"/>
        <sz val="10"/>
        <rFont val="Arial"/>
        <family val="2"/>
      </rPr>
      <t>3</t>
    </r>
  </si>
  <si>
    <t>Porušitev in odstranitev parapetnega zidu</t>
  </si>
  <si>
    <t>Porušitev in odstranitev ograje iz žičnate mreže</t>
  </si>
  <si>
    <t>D.1.3</t>
  </si>
  <si>
    <t>D.1.1</t>
  </si>
  <si>
    <t>Porušitev in odstranitev montažne zgradbe – obstoječe avtobusno čakališče</t>
  </si>
  <si>
    <t>12 321</t>
  </si>
  <si>
    <t>Porušitev in odstranitev asfaltne plasti v debelini do 5 cm (navezave na obstoječa dvorišča)</t>
  </si>
  <si>
    <r>
      <t>m</t>
    </r>
    <r>
      <rPr>
        <vertAlign val="superscript"/>
        <sz val="10"/>
        <rFont val="Arial"/>
        <family val="2"/>
      </rPr>
      <t>2</t>
    </r>
  </si>
  <si>
    <t>12 351</t>
  </si>
  <si>
    <t>12 311</t>
  </si>
  <si>
    <t>Porušitev in odstranitev makadamskega vozišča v debelini do 20 cm  (navezave na obstoječa dvorišča)</t>
  </si>
  <si>
    <t>D.2.1</t>
  </si>
  <si>
    <t>D.2.2</t>
  </si>
  <si>
    <t>D.2.3</t>
  </si>
  <si>
    <t>D.2.4</t>
  </si>
  <si>
    <t>Zasip z vezljivo zemljino - 3. kategorije - strojno (zasip meteorne kanalizacije)</t>
  </si>
  <si>
    <t>D.2.5</t>
  </si>
  <si>
    <t>Dobava in vgraditev vtočnega robnika s prerezom 15/25 cm s cementnega betona</t>
  </si>
  <si>
    <t>35 235</t>
  </si>
  <si>
    <t>Dobava in vgraditev predfabriciranega pogreznjenega robnika iz cementnega betona s prerezom 15/25 cm</t>
  </si>
  <si>
    <t>36 112</t>
  </si>
  <si>
    <t>36 113</t>
  </si>
  <si>
    <t>Izdelava bankine iz gramoza ali naravno zdrobljenega kamnitega materiala, široke nad 0,76 m do 1,00 m</t>
  </si>
  <si>
    <t>35 323</t>
  </si>
  <si>
    <t>Dobava in vgraditev granitne kocke v območju hodnika za pešce, s prerezom 10/10/10 cm</t>
  </si>
  <si>
    <t>Izdelava bankine iz gramoza ali naravno zdrobljenega kamnitega materiala, široke do 0,50 m</t>
  </si>
  <si>
    <t>D.5.7</t>
  </si>
  <si>
    <t>D.5.1</t>
  </si>
  <si>
    <t>D.5.2</t>
  </si>
  <si>
    <t>D.5.3</t>
  </si>
  <si>
    <t>D.5.5</t>
  </si>
  <si>
    <t>D.5.6</t>
  </si>
  <si>
    <t>D.5.8</t>
  </si>
  <si>
    <t>D.5.9</t>
  </si>
  <si>
    <t>D.5.10</t>
  </si>
  <si>
    <t>D.3.1</t>
  </si>
  <si>
    <t>Dobava in vgraditev predfabriciranega dvignjenega robnika iz cementnega betona  s prerezom 15/25 cm</t>
  </si>
  <si>
    <t>D.4.2</t>
  </si>
  <si>
    <t>D.4.3</t>
  </si>
  <si>
    <t>DDV 22% :</t>
  </si>
  <si>
    <t>61 218</t>
  </si>
  <si>
    <t>Dobava in vgraditev stebrička za prometni znak iz vroče cinkane jeklene cevi s premerom 64 mm, dolge do 4000 mm</t>
  </si>
  <si>
    <t>D.6.1</t>
  </si>
  <si>
    <t>62 432</t>
  </si>
  <si>
    <t>62 443</t>
  </si>
  <si>
    <r>
      <t>Izdelava debeloslojne prečne in ostalih označb na vozišču z vročo plastiko z vmešanimi drobci / kroglicami stekla, vključno 200 g/m</t>
    </r>
    <r>
      <rPr>
        <vertAlign val="superscript"/>
        <sz val="10"/>
        <rFont val="Tahoma"/>
        <family val="2"/>
      </rPr>
      <t>2</t>
    </r>
    <r>
      <rPr>
        <sz val="10"/>
        <rFont val="Tahoma"/>
        <family val="2"/>
      </rPr>
      <t xml:space="preserve"> dodatnega posipa z drobci stekla, strojno, debelina plasti 3 mm, širina črte 50 cm</t>
    </r>
  </si>
  <si>
    <r>
      <t>Izdelava debeloslojne prečne in ostalih označb na vozišču z vročo plastiko z vmešanimi drobci / kroglicami stekla, vključno 200 g/m</t>
    </r>
    <r>
      <rPr>
        <vertAlign val="superscript"/>
        <sz val="10"/>
        <rFont val="Tahoma"/>
        <family val="2"/>
      </rPr>
      <t>2</t>
    </r>
    <r>
      <rPr>
        <sz val="10"/>
        <rFont val="Tahoma"/>
        <family val="2"/>
      </rPr>
      <t xml:space="preserve"> dodatnega posipa z drobci stekla, strojno, debelina plasti 3 mm, posamezna površina označbe nad 1,5 m</t>
    </r>
    <r>
      <rPr>
        <vertAlign val="superscript"/>
        <sz val="10"/>
        <rFont val="Tahoma"/>
        <family val="2"/>
      </rPr>
      <t>2</t>
    </r>
  </si>
  <si>
    <t xml:space="preserve">UREDITEV DRŽAVNE CESTE R3-644/1356 LJUBLJANA (ŠMARTINSKA) - ŠENTJAKOB od km 0.895 do km 2.250 </t>
  </si>
  <si>
    <t>UREDITEV DRŽAVNE CESTE R3-644/1356 LJUBLJANA (ŠMARTINSKA)-ŠENTJAKOB od km 0.895 do km 2.250</t>
  </si>
  <si>
    <t>12 372</t>
  </si>
  <si>
    <t>Rezkanje in odvoz asfaltne krovne plasti v debelini 4 do 7 cm ( 4 cm)</t>
  </si>
  <si>
    <t>8.0</t>
  </si>
  <si>
    <t>12 384</t>
  </si>
  <si>
    <t>Rezanje asfaltne plasti s talno diamantno žago, debele 16 do 20 cm</t>
  </si>
  <si>
    <t>12 323</t>
  </si>
  <si>
    <t>Porušitev in odstranitev asfaltne plasti v debelini nad 10 cm</t>
  </si>
  <si>
    <t>61 216</t>
  </si>
  <si>
    <t>D.5.11</t>
  </si>
  <si>
    <t>12 231</t>
  </si>
  <si>
    <t>Demontaža jeklene varnostne ograje</t>
  </si>
  <si>
    <t>62 433</t>
  </si>
  <si>
    <r>
      <t>Izdelava debeloslojne vzdolžne označbe na vozišču z vročo plastiko z vmešanimi drobci / kroglicami stekla, vključno 200 g/m</t>
    </r>
    <r>
      <rPr>
        <vertAlign val="superscript"/>
        <sz val="10"/>
        <color indexed="8"/>
        <rFont val="Tahoma"/>
        <family val="2"/>
      </rPr>
      <t>2</t>
    </r>
    <r>
      <rPr>
        <sz val="10"/>
        <color indexed="8"/>
        <rFont val="Tahoma"/>
        <family val="2"/>
      </rPr>
      <t xml:space="preserve"> dodatnega posipa z drobci stekla, strojno, debelina plasti 3 mm, širina črte 15 cm</t>
    </r>
  </si>
  <si>
    <r>
      <t>m</t>
    </r>
    <r>
      <rPr>
        <vertAlign val="superscript"/>
        <sz val="10"/>
        <color indexed="8"/>
        <rFont val="Tahoma"/>
        <family val="2"/>
      </rPr>
      <t>1</t>
    </r>
  </si>
  <si>
    <t>D.6.2</t>
  </si>
  <si>
    <r>
      <t>Izdelava debeloslojne vzdolžne označbe na vozišču z vročo plastiko z vmešanimi drobci / kroglicami stekla, vključno 200 g/m</t>
    </r>
    <r>
      <rPr>
        <vertAlign val="superscript"/>
        <sz val="10"/>
        <color indexed="8"/>
        <rFont val="Tahoma"/>
        <family val="2"/>
      </rPr>
      <t>2</t>
    </r>
    <r>
      <rPr>
        <sz val="10"/>
        <color indexed="8"/>
        <rFont val="Tahoma"/>
        <family val="2"/>
      </rPr>
      <t xml:space="preserve"> dodatnega posipa z drobci stekla, strojno, debelina plasti 3 mm, širina črte 10 cm</t>
    </r>
  </si>
  <si>
    <t>62 411</t>
  </si>
  <si>
    <t>62 437</t>
  </si>
  <si>
    <r>
      <t>Izdelava debeloslojne vzdolžne označbe na vozišču z vročo plastiko z vmešanimi drobci / kroglicami stekla, vključno 200 g/m</t>
    </r>
    <r>
      <rPr>
        <vertAlign val="superscript"/>
        <sz val="10"/>
        <rFont val="Tahoma"/>
        <family val="2"/>
      </rPr>
      <t>2</t>
    </r>
    <r>
      <rPr>
        <sz val="10"/>
        <rFont val="Tahoma"/>
        <family val="2"/>
      </rPr>
      <t xml:space="preserve"> dodatnega posipa z drobci stekla, strojno, debelina plasti 3 mm, širina črte 12 cm</t>
    </r>
  </si>
  <si>
    <r>
      <t>Izdelava debeloslojne vzdolžne označbe na vozišču z vročo plastiko z vmešanimi drobci / kroglicami stekla, vključno 200 g/m</t>
    </r>
    <r>
      <rPr>
        <vertAlign val="superscript"/>
        <sz val="10"/>
        <color indexed="8"/>
        <rFont val="Tahoma"/>
        <family val="2"/>
      </rPr>
      <t>2</t>
    </r>
    <r>
      <rPr>
        <sz val="10"/>
        <color indexed="8"/>
        <rFont val="Tahoma"/>
        <family val="2"/>
      </rPr>
      <t xml:space="preserve"> dodatnega posipa z drobci stekla, strojno, debelina plasti 3 mm, širina črte 50 cm</t>
    </r>
  </si>
  <si>
    <t>62 436</t>
  </si>
  <si>
    <r>
      <t>Izdelava debeloslojne vzdolžne označbe na vozišču z vročo plastiko z vmešanimi drobci / kroglicami stekla, vključno 200 g/m</t>
    </r>
    <r>
      <rPr>
        <vertAlign val="superscript"/>
        <sz val="10"/>
        <color indexed="8"/>
        <rFont val="Tahoma"/>
        <family val="2"/>
      </rPr>
      <t>2</t>
    </r>
    <r>
      <rPr>
        <sz val="10"/>
        <color indexed="8"/>
        <rFont val="Tahoma"/>
        <family val="2"/>
      </rPr>
      <t xml:space="preserve"> dodatnega posipa z drobci stekla, strojno, debelina plasti 3 mm, širina črte 30 cm</t>
    </r>
  </si>
  <si>
    <t>Izdelava posteljice v debelini plasti do 40 cm iz zmesi kamnitih zrn granulacije 0/63 mm</t>
  </si>
  <si>
    <t>Izdelava nevezane nosilne plasti enakomerno zrnatega drobljenca iz kamnine v debelini do 25 cm</t>
  </si>
  <si>
    <t>31 132</t>
  </si>
  <si>
    <t>44 972</t>
  </si>
  <si>
    <t>Dobava in vgraditev pokrova iz duktilne litine z nosilnostjo 400 kN, krožnega prereza s premerom 600 mm</t>
  </si>
  <si>
    <t>Izdelava povoznega jaška iz poliesterskega laminata, krožnega prereza s premerom 80 cm globokega do 2 m, vključno z izdelavo armirano betonskega venca</t>
  </si>
  <si>
    <t>D.4.1</t>
  </si>
  <si>
    <t>Izdelava brežine (kamnomet v betonu) - ureditev obstoječega jarka, v naklonu 1:1 z vsemi pripadajočimi deli</t>
  </si>
  <si>
    <t>D.5.12</t>
  </si>
  <si>
    <t>D.3.2</t>
  </si>
  <si>
    <t>D.3.3</t>
  </si>
  <si>
    <t>D.3.4</t>
  </si>
  <si>
    <r>
      <t xml:space="preserve">Izdelava z bitumnom vezane obrabne plasti bitumenskega drobljenca </t>
    </r>
    <r>
      <rPr>
        <b/>
        <sz val="10"/>
        <rFont val="Tahoma"/>
        <family val="2"/>
      </rPr>
      <t xml:space="preserve">AC8 surf B70/100 A5 </t>
    </r>
    <r>
      <rPr>
        <sz val="10"/>
        <rFont val="Tahoma"/>
        <family val="2"/>
      </rPr>
      <t>v debelini 5 cm (hodnik za pešce)</t>
    </r>
  </si>
  <si>
    <t>D.3.5</t>
  </si>
  <si>
    <t>D.4.5</t>
  </si>
  <si>
    <t>D.4.6</t>
  </si>
  <si>
    <t>D.4.7</t>
  </si>
  <si>
    <t>Izdelava povoznega jaška iz armiranega poliestra, krožnega prereza s premerom 80 cm globokega do 1,5 m, vključno z izdelavo armirano betonskega venca</t>
  </si>
  <si>
    <t>Izdelava povoznega jaška iz  armiranega poliestra, krožnega prereza s premerom 100 cm globokega do 2 m, vključno z izdelavo armirano betonskega venca</t>
  </si>
  <si>
    <t>Izdelava povoznega jaška iz  armiranega poliestra, krožnega prereza s premerom 100 cm globokega do 2,5 m, vključno z izdelavo armirano betonskega venca</t>
  </si>
  <si>
    <t>Kompletna izdelava jaška iz armiranega poliestra, krožnega prereza s premerom 50 cm, globokega do 1,5 m, vključno z izdelavo armirano betonskega venca</t>
  </si>
  <si>
    <t>D.4.8</t>
  </si>
  <si>
    <t>D.4.10</t>
  </si>
  <si>
    <t>D.4.11</t>
  </si>
  <si>
    <t>D.4.12</t>
  </si>
  <si>
    <t>D.4.13</t>
  </si>
  <si>
    <t>D.4.14</t>
  </si>
  <si>
    <t>D.4.15</t>
  </si>
  <si>
    <t>Kompletna izdelava jaška iz armiranega poliestra, krožnega prereza s premerom 50 cm, globokega do 2,0 m, vključno z izdelavo armirano betonskega venca</t>
  </si>
  <si>
    <t>44 951</t>
  </si>
  <si>
    <t>Dobava in vgraditev pokrova iz duktilne litine z nosilnostjo 125 kN, krožnega prereza s premerom 500 mm</t>
  </si>
  <si>
    <t>D 4.17</t>
  </si>
  <si>
    <t>D.6.3</t>
  </si>
  <si>
    <t>Nabava, dovoz in vgradnja talnega taktilnega sistema vodenja za slepe in slabovidne - rebraste plošče 30/30/8,5 cm, vključno z vgradnjo na podložni beton C8/10 debeline 10 cm in fugiranjem z elastično fugirno maso</t>
  </si>
  <si>
    <t>D.6.4</t>
  </si>
  <si>
    <t>Nabava, dovoz in vgradnja talnega taktilnega sistema vodenja za slepe in slabovidne -čepaste plošče 30/30/8,5 cm, vključno z vgradnjo na podložni beton C8/10 debeline 10 cm in fugiranjem z elastično fugirno maso</t>
  </si>
  <si>
    <t>D.6.5</t>
  </si>
  <si>
    <t>D.1.2</t>
  </si>
  <si>
    <t>Porušitev in odstranitev obstoječih reklam iz pasu za postavitev prometne signalizacije</t>
  </si>
  <si>
    <t>Dobava in vgradnja protirosnega prometnega ogledala dimenzij 70/90 cm</t>
  </si>
  <si>
    <t>62 428</t>
  </si>
  <si>
    <t>Izdelava debeloslojne prečne in ostalih označb na vozišču z večkomponentno hladno plastiko z vmešanimi drobci / kroglicami stekla, vključno 200 g/m2 dodatnega posipa z drobci stekla, strojno, debelina plasti 3 mm, posamezna površina označbe nad 1,5 m2 (bela barva)</t>
  </si>
  <si>
    <t>Rekonstrukcija podhoda (načrt št. 57-2021/1)</t>
  </si>
  <si>
    <t>Rekonstrukcija cestne razsvetljave (načrt št. 1925/2021)</t>
  </si>
  <si>
    <t>Zaščita in prestavitev NN vodov (načrt št.1926/2021)</t>
  </si>
  <si>
    <t>Zaščita in prestavitev TK vodov (načrt št.  1927/2021)</t>
  </si>
  <si>
    <t>12 131</t>
  </si>
  <si>
    <t>Odstranitev grmovja in dreves z debli premera do 10 cm ter vej na gosto porasli površini-ročno</t>
  </si>
  <si>
    <t>D.1.4</t>
  </si>
  <si>
    <t>Poruštev in odstranitev žive meje višine do 1,5 m</t>
  </si>
  <si>
    <t>Porušitev in odstranitev žive meje do višine 3,0 m</t>
  </si>
  <si>
    <t>D.1.5</t>
  </si>
  <si>
    <t>Porušitev in odstranitev stopnic iz naravnega kamenja</t>
  </si>
  <si>
    <t>21 224</t>
  </si>
  <si>
    <t>21 234</t>
  </si>
  <si>
    <t>Vgraditev nasipa iz zrnate kamnine zemljine -3.kategorije z dobavo iz kamnoloma. V ceni upoštevati komprimacijo v plasteh po 30 cm.</t>
  </si>
  <si>
    <t>24 117</t>
  </si>
  <si>
    <t>Dobava in zasaditev sadik žive meje (kot obstoječa)</t>
  </si>
  <si>
    <t>Dobava in zasaditev nove smreke, višina sadike vsaj 1,5 m. V ceni upoštevati vsa pripravljalna in zaključna dela.</t>
  </si>
  <si>
    <t>D 4.18</t>
  </si>
  <si>
    <t>Nadvišanje obstoječega pokrova jaška fekalnega kanala premera 60 cm</t>
  </si>
  <si>
    <t>Izdelava podprtega opaža za raven temelj</t>
  </si>
  <si>
    <t>51 211</t>
  </si>
  <si>
    <t>Izdelava opaža za stopnice</t>
  </si>
  <si>
    <t>52 221</t>
  </si>
  <si>
    <t>Dobava in postavitev rebrastih žic iz visokovrednega naravno trdega jekla B St 500 S s premeromo do 12 mm, za enostavno ojačitev</t>
  </si>
  <si>
    <t>kg</t>
  </si>
  <si>
    <t>53 152</t>
  </si>
  <si>
    <t>Dobava in vgraditev podložnega cementnega betona C12/15</t>
  </si>
  <si>
    <t>53 133</t>
  </si>
  <si>
    <t>53 138</t>
  </si>
  <si>
    <t>Dobava in vgraditev cementnega betona C25/30 v prerez 0,31 do 0,50 m3/m2-m1. V ceni upoštevati dodatek XC2 (temelj)</t>
  </si>
  <si>
    <t>Dobava in vgraditev cementnega betona C30/37 v prerez od 0,31 do 0,50 m3/m2-m1. V ceni upoštevaati dodatek XD3, XF4 -(stopnice)</t>
  </si>
  <si>
    <t>D.3.6</t>
  </si>
  <si>
    <t>D.3.7</t>
  </si>
  <si>
    <t>D.3.8</t>
  </si>
  <si>
    <t>Dobava in vgraditve zaščitnega povezovalnega materiala frakcije 0/8 na dovozu v debelini 2 cm. (navezava v makadamu)</t>
  </si>
  <si>
    <t>Dobava in vgraditev kamnitega lomljenca d=3-6 cm na dovozu v debelni 10 cm (navezave v makadamu)</t>
  </si>
  <si>
    <t>Dobava in vgraditev kamnitega lomljenca d=6-12 cm na dovozu v debelni 12cm (navezave v makadamu)</t>
  </si>
  <si>
    <t>53 132</t>
  </si>
  <si>
    <t>Dobava in vgraditev cementnega betona C25/30 v prerez 0,16 do 0,30 m3/m2-m1. V ceni upoštevati dodatek XC2 (temelj nizji zid)</t>
  </si>
  <si>
    <t>53 137</t>
  </si>
  <si>
    <t>Dobava in vgraditev cementnega betona C30/37 v prerez od 0,16 do 0,30 m3/m2-m1. V ceni upoštevaati dodatek XD3, XF4 -(zidovi)</t>
  </si>
  <si>
    <t>51 311</t>
  </si>
  <si>
    <t>Izdelava podprtega opaža za raven zid visok do 2 m</t>
  </si>
  <si>
    <r>
      <t xml:space="preserve">Izdelava obrabne in zaporne plasti bituminizirane zmesi </t>
    </r>
    <r>
      <rPr>
        <b/>
        <sz val="10"/>
        <rFont val="Tahoma"/>
        <family val="2"/>
      </rPr>
      <t>AC 11 surf B50/70, A3 v</t>
    </r>
    <r>
      <rPr>
        <sz val="10"/>
        <rFont val="Tahoma"/>
        <family val="2"/>
      </rPr>
      <t xml:space="preserve"> debelini 4 cm (vozišče- stranska)</t>
    </r>
  </si>
  <si>
    <r>
      <t xml:space="preserve">Izdelava obrabne in zaporne plasti bituminizirane zmesi </t>
    </r>
    <r>
      <rPr>
        <b/>
        <sz val="10"/>
        <rFont val="Tahoma"/>
        <family val="2"/>
      </rPr>
      <t xml:space="preserve">AC 11 surf PmB 45/80-65 A2 </t>
    </r>
    <r>
      <rPr>
        <sz val="10"/>
        <rFont val="Tahoma"/>
        <family val="2"/>
      </rPr>
      <t>v debelini 4 cm (vozišče glavna)</t>
    </r>
  </si>
  <si>
    <r>
      <t xml:space="preserve">Izdelava z bitumnom vezane nosilne plasti bitumenskega drobljenca </t>
    </r>
    <r>
      <rPr>
        <b/>
        <sz val="10"/>
        <rFont val="Tahoma"/>
        <family val="2"/>
      </rPr>
      <t>AC32 base B50/70 A3</t>
    </r>
    <r>
      <rPr>
        <sz val="10"/>
        <rFont val="Tahoma"/>
        <family val="2"/>
      </rPr>
      <t xml:space="preserve"> v debelini 6 cm (vozišče stranska)</t>
    </r>
  </si>
  <si>
    <r>
      <t xml:space="preserve">Izdelava z bitumnom vezane nosilne plasti bitumenskega drobljenca </t>
    </r>
    <r>
      <rPr>
        <b/>
        <sz val="10"/>
        <rFont val="Tahoma"/>
        <family val="2"/>
      </rPr>
      <t>AC32 base B50/70 A2</t>
    </r>
    <r>
      <rPr>
        <sz val="10"/>
        <rFont val="Tahoma"/>
        <family val="2"/>
      </rPr>
      <t xml:space="preserve"> v debelini 11 cm (vozišče glavna)</t>
    </r>
  </si>
  <si>
    <t>Tlakovanje prometnih otokov. Granitne kocke 10/10/10 cm položene v cementno malto</t>
  </si>
  <si>
    <t>43 554</t>
  </si>
  <si>
    <t>43 552</t>
  </si>
  <si>
    <t>43 553</t>
  </si>
  <si>
    <t>Kompletna izdelava jaška iz armiranega poliestra, krožnega prereza s premerom 60 cm, globokega do 1,5 m, vključno z izdelavo armirano betonskega venca</t>
  </si>
  <si>
    <t>Kompletna izdelava jaška iz armiranega poliestra, krožnega prereza s premerom 60 cm, globokega do 2,0 m, vključno z izdelavo armirano betonskega venca</t>
  </si>
  <si>
    <t>Kompletna izdelava jaška iz armiranega poliestra, krožnega prereza s premerom 60 cm, globokega do 2,5 m, vključno z izdelavo armirano betonskega venca</t>
  </si>
  <si>
    <t>Izdelava povoznega jaška iz poliesterskega laminata, krožnega prereza s premerom 100 cm globokega do 1,5 m, vključno z izdelavo armirano betonskega venca</t>
  </si>
  <si>
    <t>Izdelava povoznega jaška iz poliesterskega laminata, krožnega prereza s premerom 140 cm globokega do 3,5 m, vključno z izdelavo armirano betonskega venca</t>
  </si>
  <si>
    <t>Izdelava povoznega jaška iz poliesterskega laminata, krožnega prereza s premerom 140 cm globokega do 4,0 m, vključno z izdelavo armirano betonskega venca</t>
  </si>
  <si>
    <t>D 4.19</t>
  </si>
  <si>
    <t>D 4.20</t>
  </si>
  <si>
    <t>D 4.21</t>
  </si>
  <si>
    <t>D 4.22</t>
  </si>
  <si>
    <t>D 4.23</t>
  </si>
  <si>
    <t>D 4.24</t>
  </si>
  <si>
    <t>D.5.4</t>
  </si>
  <si>
    <t>D.3.9</t>
  </si>
  <si>
    <t>Obsip cevi ter zasutje MK je upoštevano v postavkah D.2.2 in D.2.3</t>
  </si>
  <si>
    <t>Dobava in vgraditev betonski škarpnikov za zaščito brežine. (profil B46)</t>
  </si>
  <si>
    <t>Dobava in vgraditev plastičnih polnil v panelno ograjo (profil B5-23m2, B41-12m2)</t>
  </si>
  <si>
    <t>Dobava in vgraditev betonskih tlakovcev za  navezavo na obstoječe stanje, zunanje ureditve, priključke, dovoze na parcele.</t>
  </si>
  <si>
    <t>36 114</t>
  </si>
  <si>
    <t>Izdelava elaborata BCP po končani gradnji</t>
  </si>
  <si>
    <t>43 831</t>
  </si>
  <si>
    <t>43 832</t>
  </si>
  <si>
    <t>43 833</t>
  </si>
  <si>
    <t>43 841</t>
  </si>
  <si>
    <t>Preskus tesnosti cevi premera do 20 cm</t>
  </si>
  <si>
    <t>Preskus tesnosti cevi premera od 21 do 50 cm</t>
  </si>
  <si>
    <t>D.4.25</t>
  </si>
  <si>
    <t xml:space="preserve">Postavitev kape vodovoda na novo višino </t>
  </si>
  <si>
    <t>Postavitev jaška plinovoda na novo višino</t>
  </si>
  <si>
    <t xml:space="preserve">Prestavitev hišnega priključka vodovoda, premer cevi 32 mm. </t>
  </si>
  <si>
    <t xml:space="preserve">Prestavitev hišnega priključka plinovoda, premer cevi 32 mm. </t>
  </si>
  <si>
    <t>D.5.13</t>
  </si>
  <si>
    <t>D.5.14</t>
  </si>
  <si>
    <t>D.5.15</t>
  </si>
  <si>
    <t>D.5.16</t>
  </si>
  <si>
    <t>Podporne konstrukcije (načrt št. 57-2021/2)</t>
  </si>
  <si>
    <t>Cesta</t>
  </si>
  <si>
    <t>Podporni zid (načrt št. 57-2021/3)</t>
  </si>
  <si>
    <t xml:space="preserve">Semaforizacija </t>
  </si>
  <si>
    <t>Objekt:</t>
  </si>
  <si>
    <t>Ureditev državne ceste R3-644/1356 Ljubljana (Šmartinska) - Šentjakob 
od km 0.895 do km 2.250 - NOVELACIJA</t>
  </si>
  <si>
    <t>PODPORNA - DOSTOPNA KONSTRUKCIJA v območju profilov B56 in B57</t>
  </si>
  <si>
    <t>Faza:</t>
  </si>
  <si>
    <t>PZI</t>
  </si>
  <si>
    <t>Št.načrta:</t>
  </si>
  <si>
    <t>57-2021/2</t>
  </si>
  <si>
    <t>Št.proj.:</t>
  </si>
  <si>
    <t>AP022-21</t>
  </si>
  <si>
    <t>PROJEKTANTSKI  PREDRAČUN</t>
  </si>
  <si>
    <t>REKAPITULACIJA</t>
  </si>
  <si>
    <t>1</t>
  </si>
  <si>
    <t>2</t>
  </si>
  <si>
    <t>3</t>
  </si>
  <si>
    <t>TESARSKA DELA</t>
  </si>
  <si>
    <t>4</t>
  </si>
  <si>
    <t>DELA Z JEKLOM ZA OJAČITEV</t>
  </si>
  <si>
    <t>5</t>
  </si>
  <si>
    <t>DELA S CEMENTNIM BETONOM</t>
  </si>
  <si>
    <t>6</t>
  </si>
  <si>
    <t>HIDROIZOLACIJA</t>
  </si>
  <si>
    <t>7</t>
  </si>
  <si>
    <t>DELA V JEKLU</t>
  </si>
  <si>
    <t>8</t>
  </si>
  <si>
    <t>9</t>
  </si>
  <si>
    <t>SKUPAJ</t>
  </si>
  <si>
    <t>poz</t>
  </si>
  <si>
    <t>šifra</t>
  </si>
  <si>
    <t xml:space="preserve">                           opis                                                              enota</t>
  </si>
  <si>
    <t>količina</t>
  </si>
  <si>
    <t>cena/enoto</t>
  </si>
  <si>
    <t>znesek</t>
  </si>
  <si>
    <r>
      <t xml:space="preserve">Opomba:
</t>
    </r>
    <r>
      <rPr>
        <sz val="10"/>
        <rFont val="Arial"/>
        <family val="2"/>
      </rPr>
      <t>Prestavitev komunalnih vodov  - obdelano v načrtih komunalnih vodov.</t>
    </r>
    <r>
      <rPr>
        <b/>
        <sz val="10"/>
        <rFont val="Arial"/>
        <family val="2"/>
      </rPr>
      <t xml:space="preserve">
Pohodna površina in odvodnjavanje ramp je obdelano v načrtu ceste.</t>
    </r>
  </si>
  <si>
    <t>2.01</t>
  </si>
  <si>
    <t>21 114</t>
  </si>
  <si>
    <t>Površinski izkop plodne zemlje - 1. kategorije - strojno z nakladanjem in odvozom na začasno deponijo do 1 km</t>
  </si>
  <si>
    <t>m3</t>
  </si>
  <si>
    <t>2.02</t>
  </si>
  <si>
    <t>21 423</t>
  </si>
  <si>
    <t>2.03</t>
  </si>
  <si>
    <t>22 112</t>
  </si>
  <si>
    <t xml:space="preserve">Strojno ali ročno planiranje dna gradbenih jam. </t>
  </si>
  <si>
    <t>m2</t>
  </si>
  <si>
    <t>2.04</t>
  </si>
  <si>
    <t>2.05</t>
  </si>
  <si>
    <t>24 471</t>
  </si>
  <si>
    <t>Vgraditev izravnave s tamponskim drobljencem v povp. debelini 10 cm in utrditvijo planuma do togosti Ev2=100Mpa</t>
  </si>
  <si>
    <t>2.06</t>
  </si>
  <si>
    <t>24 119</t>
  </si>
  <si>
    <t>Vgraditev  zasipa iz kamnin v slojih po 30 cm do zahtevane zgoščenosti 95% po SPP (cona B)</t>
  </si>
  <si>
    <t>2.07</t>
  </si>
  <si>
    <t>24 120</t>
  </si>
  <si>
    <t>Vgraditev  zasipa iz kamnin v slojih po 30 cm do zahtevane zgoščenosti 98% po SPP (cona A)</t>
  </si>
  <si>
    <t>25 131</t>
  </si>
  <si>
    <t>Humuziranje zelenice brez valjanja, v debelini do 15 cm - ročno</t>
  </si>
  <si>
    <t>ZEMELJSKA DELA - SKUPAJ</t>
  </si>
  <si>
    <t>3.01</t>
  </si>
  <si>
    <t>Izdelava podprtega opaža za ravne temelje</t>
  </si>
  <si>
    <t>3.02</t>
  </si>
  <si>
    <t>51 312</t>
  </si>
  <si>
    <t>Izdelava podprtega opaža za raven zid, visok do 4 m, kvaliteta opaža skladna s SIST EN 13670: 2010/A101: 201/AC:2017, razred vidnih površin VB2</t>
  </si>
  <si>
    <t>3.03</t>
  </si>
  <si>
    <t>51 711</t>
  </si>
  <si>
    <t>Dobava in vgradnja zaključnih letev 3/3 cm</t>
  </si>
  <si>
    <t>m1</t>
  </si>
  <si>
    <t>TESARSKA DELA - SKUPAJ</t>
  </si>
  <si>
    <t xml:space="preserve"> DELA Z JEKLOM ZA OJAČITEV</t>
  </si>
  <si>
    <t>4.01</t>
  </si>
  <si>
    <t>Dobava in postavitev rebrastih žic iz visokovrednega naravno trdnega jekla B500 B s premerom do 12 mm, za enostavno ojačitev</t>
  </si>
  <si>
    <t>4.02</t>
  </si>
  <si>
    <t>52 225</t>
  </si>
  <si>
    <t>Dobava in postavitev rebrastih žic iz visokovrednega naravno trdnega jekla B 500 S s premerom 14 mm in več, za enostavno ojačitev</t>
  </si>
  <si>
    <t>4.03</t>
  </si>
  <si>
    <t>52 315</t>
  </si>
  <si>
    <t>Dobava in postavitev mreže iz vlečene jeklene žice B500 B, s premerom od 4 do 12 mm, masa nad 6 kg/m2, previdene mreže Q524</t>
  </si>
  <si>
    <t>DELA Z JEKLOM ZA OJAČITEV - SKUPAJ</t>
  </si>
  <si>
    <t>5.02</t>
  </si>
  <si>
    <t>53 111</t>
  </si>
  <si>
    <t>Dobava in vgraditev cementnega betona C8/10 v prerez do 0,15 m3/m2-m1 - podložni beton</t>
  </si>
  <si>
    <t>5.03</t>
  </si>
  <si>
    <t>Dobava in vgraditev cementnega betona C30/37 v prerez od 0,31 do 0,50 m3/m2-m1, XC2, Dmax 32, S3, PV-II - temeljna plošča</t>
  </si>
  <si>
    <t>5.04</t>
  </si>
  <si>
    <t>Dobava in vgraditev cementnega betona C30/37 v prerez  0,31 do 0,50 m3/m2-m1, XD3, XF2, Dmax 16, S3, PV-II - stena</t>
  </si>
  <si>
    <t>DELA S CEMENTNIM BETONOM - SKUPAJ</t>
  </si>
  <si>
    <t>6.01</t>
  </si>
  <si>
    <t>Dobava in vgradnja tesnilnih trakov za vodotesnost delovnih stikov med temelj in steno, kot na primer SikaSwell-P 2507-H ali slično, vgradnja skladno z navodili izbranega proizvajalca</t>
  </si>
  <si>
    <t xml:space="preserve"> m1</t>
  </si>
  <si>
    <t>HIDROIZOLACIJA - SKUPAJ</t>
  </si>
  <si>
    <t>7.01</t>
  </si>
  <si>
    <t>58 232</t>
  </si>
  <si>
    <t>Dobava in montaža jeklene ograje po detajlu TSC 07.103.5.4, višine 120 cm, kvaliteta jeklenih profilov S235 J2, antikorozijska zaščita z vročim cinkanjem min. deb. 85 um, sidranje z naknadnim pritrjevanjem  po detajlu TSC 07.103.5.7 - detajl "C" (sidrna plošča 220*220*15 mm)</t>
  </si>
  <si>
    <t>7.02</t>
  </si>
  <si>
    <t>58 241</t>
  </si>
  <si>
    <t>Dobava in montaža jeklene ograje ob rampah, višine do 100 cm, kvaliteta jeklenih profilov S235 J2, antikorozijska zaščita z vročim cinkanjem min. deb. 85 um, sidranje z naknadnim pritrjevanjem, teža ograje cca 20 kg/m</t>
  </si>
  <si>
    <t>DELA V JEKLU - SKUPAJ</t>
  </si>
  <si>
    <t>8.01</t>
  </si>
  <si>
    <t>79 311</t>
  </si>
  <si>
    <t>8.02</t>
  </si>
  <si>
    <t>79 351</t>
  </si>
  <si>
    <t>Geotehnični nadzor</t>
  </si>
  <si>
    <t>kom</t>
  </si>
  <si>
    <t>TUJE STORITVE - SKUPAJ</t>
  </si>
  <si>
    <t>PODPORNA KONSTRUKCIJA v območju profilov B59 in B61</t>
  </si>
  <si>
    <t>57-2021/3</t>
  </si>
  <si>
    <t>51 332</t>
  </si>
  <si>
    <t>Izdelava dvostranskega vezanega opaža za raven zid, visok do 4 m</t>
  </si>
  <si>
    <t>Izdelava podprtega opaža robnega venca na podporni konstrukciji</t>
  </si>
  <si>
    <t>3.04</t>
  </si>
  <si>
    <t>51 771</t>
  </si>
  <si>
    <t>Dobava in postavitev mreže iz vlečene jeklene žice B500 B, s premerom od 4 do 12 mm, masa nad 6 kg/m2</t>
  </si>
  <si>
    <t>5.01</t>
  </si>
  <si>
    <t>Dobava in vgraditev cementnega betona C12/15 v prerez do 0,15 m3/m2-m1 - podložni beton</t>
  </si>
  <si>
    <t>Dobava in vgraditev cementnega betona C30/37 v prerez 0,31 do 0,50 m3/m2-m1, XC2, Dmax 32, S3, PV-I - temelji</t>
  </si>
  <si>
    <t>Dobava in vgraditev cementnega betona C30/37 v prerez  0,16 do 0,30 m3/m2-m1, XD3, XF2, Dmax 16, S3, PV-II - stena</t>
  </si>
  <si>
    <t>53 136</t>
  </si>
  <si>
    <t>Dobava in vgraditev cementnega betona C30/37 v prerez  do 0,15 m3/m2-m1, XD3, XF2, Dmax 16, S3, PV-II - krona</t>
  </si>
  <si>
    <t>3/1.3.4.2  PROJEKTANTSKI PREDRAČUN CR ŠMARTINSKA CESTA</t>
  </si>
  <si>
    <t xml:space="preserve"> </t>
  </si>
  <si>
    <t>1. ELEKTROINSTALACIJE CR</t>
  </si>
  <si>
    <t>EM</t>
  </si>
  <si>
    <t>KOL</t>
  </si>
  <si>
    <t>CENA / EM</t>
  </si>
  <si>
    <t>VREDNOST</t>
  </si>
  <si>
    <t>1.</t>
  </si>
  <si>
    <t>kpl</t>
  </si>
  <si>
    <t>2.</t>
  </si>
  <si>
    <t>3.</t>
  </si>
  <si>
    <r>
      <t>Dobava in polaganje kabla NYY-J 5x10mm</t>
    </r>
    <r>
      <rPr>
        <sz val="10"/>
        <rFont val="Calibri"/>
        <family val="2"/>
      </rPr>
      <t>²</t>
    </r>
    <r>
      <rPr>
        <sz val="10"/>
        <rFont val="Arial"/>
        <family val="2"/>
      </rPr>
      <t xml:space="preserve"> v cev</t>
    </r>
  </si>
  <si>
    <t>m</t>
  </si>
  <si>
    <t>4.</t>
  </si>
  <si>
    <r>
      <t>Dobava in polaganje kabla NYY-J 4x2,5mm</t>
    </r>
    <r>
      <rPr>
        <sz val="10"/>
        <rFont val="Calibri"/>
        <family val="2"/>
      </rPr>
      <t>²</t>
    </r>
    <r>
      <rPr>
        <sz val="10"/>
        <rFont val="Arial"/>
        <family val="2"/>
      </rPr>
      <t xml:space="preserve"> v cev</t>
    </r>
  </si>
  <si>
    <t>5.</t>
  </si>
  <si>
    <r>
      <t>Dobava in montaža kabla NYM-J 5x1,5mm</t>
    </r>
    <r>
      <rPr>
        <sz val="10"/>
        <rFont val="Calibri"/>
        <family val="2"/>
      </rPr>
      <t>²</t>
    </r>
    <r>
      <rPr>
        <sz val="10"/>
        <rFont val="Arial"/>
        <family val="2"/>
      </rPr>
      <t xml:space="preserve"> od razdelilca v kandelabru do svetilke </t>
    </r>
  </si>
  <si>
    <t>6.</t>
  </si>
  <si>
    <t>Dobava in polaganje optičnega vodnika SM 24 (6x4) RP med optičnimi delilniki predvidenih prižigališč</t>
  </si>
  <si>
    <t>7.</t>
  </si>
  <si>
    <t>Dobava in polaganje opozorilnega traku</t>
  </si>
  <si>
    <t>8.</t>
  </si>
  <si>
    <t>Dobava in polaganje vročecinkanega valjanca FeZn 25x4mm.</t>
  </si>
  <si>
    <t>9.</t>
  </si>
  <si>
    <t>Dobava križnih sponk in izdelava križnih stikov z bitumiziranjem spoja</t>
  </si>
  <si>
    <t>10.</t>
  </si>
  <si>
    <t>11.</t>
  </si>
  <si>
    <t>12.</t>
  </si>
  <si>
    <t>Dobava in montaža razdelilca (priključne sponke) s 4A cevno varovalko</t>
  </si>
  <si>
    <t>13.</t>
  </si>
  <si>
    <t>14.</t>
  </si>
  <si>
    <t>15.</t>
  </si>
  <si>
    <t>16.</t>
  </si>
  <si>
    <t>17.</t>
  </si>
  <si>
    <t>Dobava in montaža kabelskih končnikov ter izvedba priklopa vodnika v svetilki</t>
  </si>
  <si>
    <t>18.</t>
  </si>
  <si>
    <t>19.</t>
  </si>
  <si>
    <t>20.</t>
  </si>
  <si>
    <t>21.</t>
  </si>
  <si>
    <t>22.</t>
  </si>
  <si>
    <t>23.</t>
  </si>
  <si>
    <t>Izvedba električnih meritev (kontrola neprekinjenosti zaščitnega vodnika, dodatnega vodnika za izenačitev potenciala, kontrola zaščite pred velikimi toki, meritev impedance okvarne zanke,…) ter izdelava merilnega protokola</t>
  </si>
  <si>
    <t>24.</t>
  </si>
  <si>
    <t>Izvedba svetlobno tehničnih meritev ter izdelava merilnega protokola (horizontalna osvetljenost vozišča državne ceste, 3x prehoda za pešce, 1x krožišča, 2x križišča; vertikalna osvetljenost 3x prehoda za pešce za opazovalca z obeh smeri vožnje)</t>
  </si>
  <si>
    <t>25.</t>
  </si>
  <si>
    <t>26.</t>
  </si>
  <si>
    <t>Izvajanje projektantskega nadzora</t>
  </si>
  <si>
    <t>ure</t>
  </si>
  <si>
    <t>27.</t>
  </si>
  <si>
    <t>28.</t>
  </si>
  <si>
    <t>29.</t>
  </si>
  <si>
    <t>30.</t>
  </si>
  <si>
    <r>
      <t xml:space="preserve">3/3.3.4.2 PROJEKTANTSKI PREDRAČUN ZAŠČITA TK VODOV ŠMARTINSKA - novelacija </t>
    </r>
    <r>
      <rPr>
        <b/>
        <sz val="8"/>
        <rFont val="Arial CE"/>
        <family val="0"/>
      </rPr>
      <t>(dobava in montaža)</t>
    </r>
  </si>
  <si>
    <t xml:space="preserve">1. GRADBENA IN MONTAŽNA DELA S PREVOZI  </t>
  </si>
  <si>
    <t>Obeleženje trase obstoječih in projektiranih telefonskih in energetskih kablov, vodovoda ter kanalizacije in drugih komunalnih vodov:</t>
  </si>
  <si>
    <t>Ročni izkop kabelskega jarka globine 0.8m, po obeleženi trasi obstoječega TK vodnika, zasutje nad opozorilnim trakom z izkopanim materialom z utrjevanjem po slojih po 20-25cm, odvoz odvečenega materiala in ureditev terena v prvotno stanje v zemljišču III. in IV. kategorije</t>
  </si>
  <si>
    <t>Izvedba zaščite obstoječih vodnikov z dobavljeno cevjo Ø125mm (prerezano in po zaobjemu spojeno z ustreznimi cevnimi objemkami, dvakrat povito s PVC folijo), z obsipanjem s peskom granulacije 0-4mm in  nadbetonirano z betonom C10/15 - na mestih križanj in pod utrjeno površino, ter vzporedno položena enaka cev</t>
  </si>
  <si>
    <t xml:space="preserve">Izdelava 1x2 cevne kabelske kanalizacije iz PVC cevi 110/103,6mm vključno z ustreznimi spojkami, strojni izkop v zemljišču III. in IV. kategorije na globini 0.8m, zaščita cevi z obsipanjem z drobnim peskom (0-4mm) in betonom C10/15 v sloju 10cm nad cevmi (samo pod utrjenimi površinami), zasip kanala s tamponom, utrjevanje tampona, odvoz odvečnega materiala, ureditev trase </t>
  </si>
  <si>
    <t xml:space="preserve">Izdelava 1x2 cevne kabelske kanalizacije iz PVC cevi 110/103,6mm vključno z ustreznimi spojkami, strojni izkop v zemljišču III. in IV. kategorije na globini 0.8m, zaščita cevi z obsipanjem z drobnim peskom (0-4mm) v sloju 10cm nad cevmi, zasip kanala s tamponom, utrjevanje tampona, odvoz odvečnega materiala, ureditev trase </t>
  </si>
  <si>
    <t xml:space="preserve">Izdelava 1x2 cevne kabelske kanalizacije iz PVC cevi 110/103,6mm vključno z ustreznimi spojkami, strojni izkop v zemljišču V. kategorije na globini 0.8m, zaščita cevi z obsipanjem z drobnim peskom (0-4mm) in betonom C10/15 v sloju 10cm nad cevmi (samo pod utrjenimi površinami), zasip kanala s tamponom, utrjevanje tampona, odvoz odvečnega materiala, ureditev trase </t>
  </si>
  <si>
    <t xml:space="preserve">Izdelava 1x2 cevne kabelske kanalizacije iz PVC cevi 110/103,6mm vključno z ustreznimi spojkami, ročni izkop v zemljišču III. in IV. kategorije na globini 0.8m, zaščita cevi z obsipanjem z drobnim peskom (0-4mm) in betonom C10/15 v sloju 10cm nad cevmi (samo pod utrjenimi površinami), zasip kanala s tamponom, utrjevanje tampona, odvoz odvečnega materiala, ureditev trase </t>
  </si>
  <si>
    <t>Dobava tesnilnih čepov za PVC cevi do premera 110mm vključno z izvedbo tesnenja</t>
  </si>
  <si>
    <t>Dobava in položitev opozorilnega traku v že izkopan kabelski jarek z napisom TELEKOM</t>
  </si>
  <si>
    <r>
      <t>Izdelava betonskega kabelskega jaška  iz betonske cevi BC-</t>
    </r>
    <r>
      <rPr>
        <sz val="10"/>
        <rFont val="Calibri"/>
        <family val="2"/>
      </rPr>
      <t>ɸ</t>
    </r>
    <r>
      <rPr>
        <sz val="10"/>
        <rFont val="Arial"/>
        <family val="2"/>
      </rPr>
      <t>10</t>
    </r>
    <r>
      <rPr>
        <sz val="10"/>
        <rFont val="Arial CE"/>
        <family val="2"/>
      </rPr>
      <t>0cm globine 100cm, strojni in ročni  izkop v zemljišču III. in IV. kategorije, opremljen z LŽ 400kN pokrovom z napisom TELEKOM, nakladanje in odvoz odvečnega materiala, ureditev terena v prvotno stanje:</t>
    </r>
  </si>
  <si>
    <t>ura</t>
  </si>
  <si>
    <t>Geodetski posnetek za kataster komunalnih napeljav</t>
  </si>
  <si>
    <t>3/2.3.4.2 PROJEKTANTSKI PREDRAČUN - ZAŠČITA NN IN SN VODOV ŠMARTINSKA</t>
  </si>
  <si>
    <t>1. ELEKTROMONTAŽNA DELA</t>
  </si>
  <si>
    <t xml:space="preserve">Dobava križnih sponk in izdelava križnih stikov </t>
  </si>
  <si>
    <t>Izvedba vrisa trase v podzemni kataster (geodetski posnetek in priprava dokumentacije za vpis v uradne evidence)</t>
  </si>
  <si>
    <t xml:space="preserve">   Ureditev državne ceste R3-644/1356 Ljubljana (Šmartinska) - Šentjakob 
   od km 0.895 do km 2.250 - NOVELACIJA</t>
  </si>
  <si>
    <t>AB PLOŠČATI PODHOD - razširitev v km 1.935,63</t>
  </si>
  <si>
    <t>57-2021/1</t>
  </si>
  <si>
    <t>Št.projekta:</t>
  </si>
  <si>
    <t>PROJEKTANTSKI PREDRAČUN</t>
  </si>
  <si>
    <t>PRIPRAVA KONSTRUKCIJE</t>
  </si>
  <si>
    <t>SANACIJSKA DELA</t>
  </si>
  <si>
    <t>BETONSKA DELA</t>
  </si>
  <si>
    <t>ŽELEZOKRIVSKA DELA</t>
  </si>
  <si>
    <t>ZIDARSKA IN KAMNOSEŠKA DELA</t>
  </si>
  <si>
    <t>IZOLACIJE IN ZGORNJI USTROJ VOZIŠČA</t>
  </si>
  <si>
    <t>ENERGETSKI IN KOMUNALNI VODI</t>
  </si>
  <si>
    <t>10</t>
  </si>
  <si>
    <t>KLJUČAVNIČARSKA DELA</t>
  </si>
  <si>
    <t>11</t>
  </si>
  <si>
    <t>UREDITEV BREŽIN</t>
  </si>
  <si>
    <t>RAZNO</t>
  </si>
  <si>
    <t>Pozicija</t>
  </si>
  <si>
    <t>Šifra</t>
  </si>
  <si>
    <t>Opis del
/ Enota mere</t>
  </si>
  <si>
    <t>Cena na 
enoto mere</t>
  </si>
  <si>
    <t>2.001</t>
  </si>
  <si>
    <t>12 373</t>
  </si>
  <si>
    <t>2.002</t>
  </si>
  <si>
    <t>21 413</t>
  </si>
  <si>
    <t>2.003</t>
  </si>
  <si>
    <t>14 886</t>
  </si>
  <si>
    <t>2.004</t>
  </si>
  <si>
    <t>14 121</t>
  </si>
  <si>
    <t>Porušitev monolitno izvedenega cementnega betona - robni venec s površino do 0,20 m2, upoštevan odvoz na trajno deponijo, ohranitev obstoječe armature</t>
  </si>
  <si>
    <t>2.005</t>
  </si>
  <si>
    <t>2.006</t>
  </si>
  <si>
    <t>14 388</t>
  </si>
  <si>
    <t>Odstranitev cementnega betona, z dletom, ročno ali strojno, z odkrivanjem armature, površina vertikalna, posamična površina prereza 0,051 do 0,20 m2, globina od 41 do 50 mm, upoštevan odvoz na trajno deponijo</t>
  </si>
  <si>
    <t>2.007</t>
  </si>
  <si>
    <t>14 458</t>
  </si>
  <si>
    <t>2.008</t>
  </si>
  <si>
    <t>14 369</t>
  </si>
  <si>
    <t>PRIPRAVA KONSTRUKCIJE- SKUPAJ</t>
  </si>
  <si>
    <t>3.001</t>
  </si>
  <si>
    <t>55 511</t>
  </si>
  <si>
    <t>Čiščenje korodirane armature s peskanjem, površina vertikalna, posamične površine do 0,50 m2</t>
  </si>
  <si>
    <t>3.002</t>
  </si>
  <si>
    <t>55 516</t>
  </si>
  <si>
    <t>Čiščenje korodirane armature s peskanjem, površinanad glavo horizontalno, posamične površine do 0,50 m2</t>
  </si>
  <si>
    <t>3.003</t>
  </si>
  <si>
    <t>55 571</t>
  </si>
  <si>
    <t>Protikorozijska zaščita armature z nanašanjem premaza na cementni bazi v skladu z navodili proizvajalca, površina vertikalna, posamina površina do 3 m2</t>
  </si>
  <si>
    <t>55 561</t>
  </si>
  <si>
    <t>Protikorozijska zaščita armature z nanašanjem premaza na cementni bazi v skladu z navodili proizvajalca, površina horizontalna nad glavo, posamina površina do 3 m2</t>
  </si>
  <si>
    <t>3.004</t>
  </si>
  <si>
    <t>55 763</t>
  </si>
  <si>
    <t>55 779</t>
  </si>
  <si>
    <t>SANACIJSKA DELA - SKUPAJ</t>
  </si>
  <si>
    <t>4.001</t>
  </si>
  <si>
    <t>51 612</t>
  </si>
  <si>
    <t>Izdelava podprtega opaža za ravno ploščo s podporo, visoko 2,1 do 4 m, konzolnoi del dobetonirane plošče</t>
  </si>
  <si>
    <t>4.002</t>
  </si>
  <si>
    <t>Izdelava opaža robov do višine do 30 cm, vključno demontaža in čiščenje</t>
  </si>
  <si>
    <t>4.003</t>
  </si>
  <si>
    <t>51 773</t>
  </si>
  <si>
    <t>Opaži robnih vencev na monolitnih konstrukcijah. Priprava, montaža, demontaža in čiščenje. Vključno vsa sredstva podpiranja in vezanja. Izvedba iz materiala za vidni beton.</t>
  </si>
  <si>
    <t>5.001</t>
  </si>
  <si>
    <t>53 116</t>
  </si>
  <si>
    <t>Dobava in graditev cementnega betona C12/15 v prerez do 0,15 m3/m2 - podložni beton plošče izven območja prepusta</t>
  </si>
  <si>
    <t>5.004</t>
  </si>
  <si>
    <t>Dobava in graditev cementnega betona C30/37, razred izpostavljenosti  XD1, XF3, v prerez 0,16 do 0,30 m3/m2 - plošča</t>
  </si>
  <si>
    <t>5.005</t>
  </si>
  <si>
    <t>Dobava in graditev cementnega betona C30/37, razred izpostavljenosti XD3, XF4, v prerez 0,31 do 0,50 m3/m2 - hodniki in robni venci</t>
  </si>
  <si>
    <t>5.006</t>
  </si>
  <si>
    <t>Dobava in graditev cementnega betona C30/37, razred izpostavljenosti XD1, XF3, v prerez do 0,15 m3/m2 -- zaščitni beton nad hidroizolacijo</t>
  </si>
  <si>
    <t>BETONSKA DELA - SKUPAJ</t>
  </si>
  <si>
    <t xml:space="preserve"> ŽELEZOKRIVSKA DELA</t>
  </si>
  <si>
    <t>6.001</t>
  </si>
  <si>
    <t>Vrtanje izvrtin in vgradnja povezovalnih sidr fi 12 mm med obstoječi in novo konstrukcijo, raster med sidri cca 33 x 33 cm, premer in globina izvrtine je odvisno od izbrane lepilne malte.</t>
  </si>
  <si>
    <t>6.002</t>
  </si>
  <si>
    <t>52 222</t>
  </si>
  <si>
    <t>Dobava in vgraditev rebrastih žic iz visokovrednega naravno trdnega jekla B500 B s premerom do 12 mm, za srednje zahtevano ojačitev</t>
  </si>
  <si>
    <t>6.003</t>
  </si>
  <si>
    <t>52 216</t>
  </si>
  <si>
    <t>Dobava in postavitev mreže iz vlečene jeklene žice B500 B, s premerom &gt; od 4 in &lt; od 12 mm, masa 4,1 do 6 kg/m2 - armiranje zaščitnega betona nad hidroizolacijo</t>
  </si>
  <si>
    <t xml:space="preserve"> ŽELEZOKRIVSKA DELA - SKUPAJ</t>
  </si>
  <si>
    <t>7.001</t>
  </si>
  <si>
    <t>35 253</t>
  </si>
  <si>
    <t>Izdelava, dobava in vgradnja granitnih robnikov dim. 20/23 cm s sidranjem v beton hodnikov</t>
  </si>
  <si>
    <t>7.002</t>
  </si>
  <si>
    <t>54 542</t>
  </si>
  <si>
    <t>Metlanje betonske površine hodnika</t>
  </si>
  <si>
    <t>ZIDARSKA IN KAMNOSEŠKA - SKUPAJ</t>
  </si>
  <si>
    <t>Opomba: Zgornji ustroj vozišča upoštevani v popisu ceste</t>
  </si>
  <si>
    <t>8.001</t>
  </si>
  <si>
    <t>59 414</t>
  </si>
  <si>
    <t>Priprava podlage zg.površine plošče pod cestiščem in hodnikom s peskanjem</t>
  </si>
  <si>
    <t>8.002</t>
  </si>
  <si>
    <t>Dobava in vgradnja hidroizolacije v sestavi: 2x epoksidni premaz s posipom kremenčevega peska, bitumenska lepilna zmes Bitu M in hidroizolacijski trakovi PF/5M (opcija izolacija kot naprimer Servidek/Servipak)</t>
  </si>
  <si>
    <t>8.003</t>
  </si>
  <si>
    <t>57 911</t>
  </si>
  <si>
    <t>Dobava in vgradnja specialne zalivne mase za zalivanje oz. tesnenje med granitnim robnikom in zgornjim ustrojem vozišča. Debelina stika cca 2cm, višina 4cm</t>
  </si>
  <si>
    <t>8.004</t>
  </si>
  <si>
    <t>57 912</t>
  </si>
  <si>
    <t>Dobava in vgradnja specialne trajno-elastične zalivne mase š=5-8mm za zalivanje stika med ab ploščo hodnika in granitnim robnikom</t>
  </si>
  <si>
    <t>IZOLACIJE IN ZGORNJI USTROJ VOZIŠČA - SKUPAJ</t>
  </si>
  <si>
    <t>9.001</t>
  </si>
  <si>
    <t>72 421</t>
  </si>
  <si>
    <t xml:space="preserve">Dobava in vgradnja PVC cevi premera 110 mm za prehod kabelske kanalizacije  </t>
  </si>
  <si>
    <t>9.002</t>
  </si>
  <si>
    <t xml:space="preserve">Dobava vsega potrebenga materiala in izdelava tipskih zunanjih prehodnih jaškov, vključno z vstopnim LTŽ pokrovom. Jašek izveden iz armiranega betona, kompletno z izkopom, betonom C25/30, preseka 0,20 m3/m2, opaženjem in armaturo, s povoznim LTŽ pokrovom dim. 60x60 cm, z vsemi priključki, obbetoniranjem in zasipanjem. Izdelava po TSC 07.113  </t>
  </si>
  <si>
    <t>ENERGETSKI IN KOMUNALNI VODI - SKUPAJ</t>
  </si>
  <si>
    <t>10.001</t>
  </si>
  <si>
    <t>58 211</t>
  </si>
  <si>
    <t xml:space="preserve">Dobava in montaža ograje za pešce iz jeklenih cevnih profilov z vertikalnimi polnili, visoke 120 cm jeklene ograje, sidrano z nakandno pritrditvijo, akz zaščita z vročim cinkanjem v debelini 85um, ograja skladno s TSC 07.103
</t>
  </si>
  <si>
    <t>KLJUČAVNIČARSKA DELA - SKUPAJ</t>
  </si>
  <si>
    <t>11.001</t>
  </si>
  <si>
    <t>54 134</t>
  </si>
  <si>
    <t xml:space="preserve">Dobava in izvedba kamnite obloge brežin struge pod prepustom in na območju kril z lomljenecem debeline nad 20 cm v podložno plast iz pustega betona debeline 10 cm
</t>
  </si>
  <si>
    <t>UREDITEV BREŽIN - SKUPAJ</t>
  </si>
  <si>
    <t>12.001</t>
  </si>
  <si>
    <t>58 821</t>
  </si>
  <si>
    <t>Dobava in vgradnja merilnih čepov (reperjev), z navezavo na veljavno nivelmansko mrežo</t>
  </si>
  <si>
    <t>12.002</t>
  </si>
  <si>
    <t>58 911</t>
  </si>
  <si>
    <t>Izvedba, dobava in montaža kovinske plošče z vpisanim nazivom izvajalca in letom izgradnje objekta</t>
  </si>
  <si>
    <t>12.003</t>
  </si>
  <si>
    <t>RAZNO - SKUPAJ</t>
  </si>
  <si>
    <t>Rekapitulacija</t>
  </si>
  <si>
    <t>Semaforska oprema</t>
  </si>
  <si>
    <t>Montažna dela</t>
  </si>
  <si>
    <t>Gradbena dela</t>
  </si>
  <si>
    <t xml:space="preserve">Ostali stroški </t>
  </si>
  <si>
    <t>Zap. Št.</t>
  </si>
  <si>
    <t>Enota</t>
  </si>
  <si>
    <t>Kol.</t>
  </si>
  <si>
    <t>Cena na enoto</t>
  </si>
  <si>
    <t>Skupna cena</t>
  </si>
  <si>
    <t xml:space="preserve">SEMAFORNA OPREMA  </t>
  </si>
  <si>
    <t>Napajalnik: DIN Rail mounting power supply 40.8Watt 24VDC/1,7A, vhodna napetost 85-264VAC,1x screw terminal; kot npr. MDR-40-24</t>
  </si>
  <si>
    <t>Signalni dajalnik za vozila 3-delni fi 300 mm LED 3x 8-9 W, 230 VAC- sposobnost zatemnitve</t>
  </si>
  <si>
    <t>Signalni dajalnik  pešec, 2-delni, fi 210 mm LED 2x 8-9W, 230 VAC, - sposobnost zatemnitve</t>
  </si>
  <si>
    <t>Tipka za  slepe z najavo pešcev v led izvedbi , svetlobna indikacija najave , napetost 230V - 155V,  območjem delovanja od -40° do +60° C, senzor na dotik, avtomatsko uglaševanje jakosti zvoka glede na hrup okolice, nastavljivi kriptogrami za slepe, zaščite IP55 in 2x nalepka pritisni (Slo/Eng), kot npr. Prisma 2000M</t>
  </si>
  <si>
    <t>Kabel NYY-J  24x1,5 mm2</t>
  </si>
  <si>
    <t xml:space="preserve">Kabel LIYCY 1x2x1,0 </t>
  </si>
  <si>
    <t xml:space="preserve">Kabel LIYCY 3x2x1,0 </t>
  </si>
  <si>
    <t>Kabel NYY-J 5x1,5 mm2</t>
  </si>
  <si>
    <t>Kabel NYY-J 3x1,5 mm2</t>
  </si>
  <si>
    <t>Vodnik 7H0V-K 16 mm2</t>
  </si>
  <si>
    <t>Kontrastne zaslonke za fi 300 s pritrdilnim materialom</t>
  </si>
  <si>
    <t>Dobava VS sponk 4 mm2 (20 kos-L signali) in VS 4mm2 (4 kos-N,4 kos-Pe,4 kos-rdeče) z nosilno letvijo</t>
  </si>
  <si>
    <t xml:space="preserve">MONTAŽNA DELA </t>
  </si>
  <si>
    <t>Montaža krmilne naprave</t>
  </si>
  <si>
    <t>Montaža napajalnika z varovalnim elementom v krmilno napravo</t>
  </si>
  <si>
    <t>Montaža in kompletiranje usločenih semaforskih drogov</t>
  </si>
  <si>
    <t>Montaža in kompletiranje signalnih dajalnikov na ravni del semaforskih drogov</t>
  </si>
  <si>
    <t>Montaža in kompletiranje signalnih dajalnikov na usločen del droga</t>
  </si>
  <si>
    <t>Montaža, kompletiranje in umerjanje mikrovalovnega detektorja</t>
  </si>
  <si>
    <t xml:space="preserve">Montaža tipk </t>
  </si>
  <si>
    <t>Montaža prometnih znakov  z nosilcem  na semaforski drog</t>
  </si>
  <si>
    <t>Ozemljitev semaforskih drogov</t>
  </si>
  <si>
    <t xml:space="preserve">Vlečenje kablov in predvleke </t>
  </si>
  <si>
    <t>Izdelava elektro priključka v KN in v PMO</t>
  </si>
  <si>
    <t xml:space="preserve">Izdelava končnikov na signalnih kablih v semaforskih drogovih </t>
  </si>
  <si>
    <t xml:space="preserve">Montaža kontrastnih zaslonk za signalni dajalnik fi 300 na usločen del </t>
  </si>
  <si>
    <t xml:space="preserve">GRADBENA DELA </t>
  </si>
  <si>
    <t>Izdelava zatesnitev kabelskih cevi  v jaških z stekleno volno in zaključni sloj z lepilom za ploščice</t>
  </si>
  <si>
    <t>Dobava in polaganje pocinkanega valjanca Fe Zn 4x25 mm2 z veznimi elementi</t>
  </si>
  <si>
    <t xml:space="preserve">OSTALI STROŠKI </t>
  </si>
  <si>
    <t xml:space="preserve">Operativno vodenje in izdelava meritev inštalacij s poročilom: meritev neprekinjenosti vodnikov, izolacijske upornosti, impendanco kratkostične zanke in meritev upornosti ozemljila. </t>
  </si>
  <si>
    <t>Mikrovalovni detektor: napetost 8-30VDC, obseg meritve hitrosti 4-200km/h, digitalni izhodi, komunikacija RS232, RS485, tem. območje od -40 do +80° C, led indikacija na ohišju</t>
  </si>
  <si>
    <t>Semaforski drog ravni H= 3500mm s sidrom, vroče cinkan</t>
  </si>
  <si>
    <t xml:space="preserve">Semaforski drog usločen s sidrom - ročica dolžine  4,30 m; vroče cinkan  </t>
  </si>
  <si>
    <t>Montaža in kompletiranje ravnih semaforskih drogov</t>
  </si>
  <si>
    <t>1.1</t>
  </si>
  <si>
    <t>1.2</t>
  </si>
  <si>
    <t>1.3</t>
  </si>
  <si>
    <t>1.4</t>
  </si>
  <si>
    <t>2.1</t>
  </si>
  <si>
    <t>2.2</t>
  </si>
  <si>
    <t>2.3</t>
  </si>
  <si>
    <t>2.4</t>
  </si>
  <si>
    <t>12 423</t>
  </si>
  <si>
    <t>Porušitev in odstranitev kanalizacije iz cevi s premerom 80 cm (ulica Trbeže)</t>
  </si>
  <si>
    <t>Porušitev in odstranitev jaška z notranjo stranico/premerom do 60 cm</t>
  </si>
  <si>
    <t>12 433</t>
  </si>
  <si>
    <t>Porušitev in odstranitev jaška z notranjo stranico/premerom nad 100 cm</t>
  </si>
  <si>
    <t>Dobava in vgraditev dvignjenega/poglobljenega robnika iz naravnega kamna s prerezom 18/24 cm (klesani granitni robnik - krožno križišče in podhod)</t>
  </si>
  <si>
    <t>Vse dimenzije kanalizacije so notranji premeri cevi in jaškov.</t>
  </si>
  <si>
    <t>D.4.4</t>
  </si>
  <si>
    <t>43 299</t>
  </si>
  <si>
    <t>D.4.9</t>
  </si>
  <si>
    <t>D 4.16</t>
  </si>
  <si>
    <t>Izdelava povoznega jaška iz poliesterskega laminata, krožnega prereza s premerom 120 cm globokega do 1,5 m, vključno z izdelavo armirano betonskega venca</t>
  </si>
  <si>
    <t>Izdelava povoznega jaška iz poliesterskega laminata, krožnega prereza s premerom 120 cm globokega do 2,5 m, vključno z izdelavo armirano betonskega venca</t>
  </si>
  <si>
    <t>Izdelava povoznega jaška iz poliesterskega laminata, krožnega prereza s premerom 120 cm globokega do 3,0 m, vključno z izdelavo armirano betonskega venca</t>
  </si>
  <si>
    <t>Izdelava povoznega jaška iz poliesterskega laminata, krožnega prereza s premerom 120 cm globokega do 3,5 m, vključno z izdelavo armirano betonskega venca</t>
  </si>
  <si>
    <t>Dobava in vgradnja ograje za pešce iz jeklenih cevnih profilov h=1.2m. Cevna ograja ø60.3/4 z vertikalnimi polnili ø16. Elementi ograj iz jekla S235JR z vročim cinkanjem zaščiteni proti koroziji! (ograja ob stopnicah, profil B59)</t>
  </si>
  <si>
    <t>Dobava in postavitev žičnate ograje višina 1,2 m, vključno s stebriči. V postavki je upoštevana tudi izdelava temeljev.(profili B63-B64 21m, B65 16m)</t>
  </si>
  <si>
    <t>Dobava in postavitev žičnate ograje višina 0,75 m, vključno s stebriči. V postavki je upoštevana tudi izdelava temeljev.(profili B63-B64-15)</t>
  </si>
  <si>
    <t>Dobava in postavitev panelne ograje višine 75 cm kot npr. Kočevar 3d-4/5. (profil B5-15m, B7-6m, B41 8m, B66-38m)</t>
  </si>
  <si>
    <t>Dobava in postavitev panelne ograje višine 150 cm kot npr. Kočevar 3d-4/5. (profil B7-35 m, B53-13m)</t>
  </si>
  <si>
    <t>D.5.17</t>
  </si>
  <si>
    <t>61 214</t>
  </si>
  <si>
    <t>Dobava in vgraditev stebrička za prometni znak iz vroče cinkane jeklene cevi s premerom 64 mm, dolge do 2000 mm</t>
  </si>
  <si>
    <t>61 215</t>
  </si>
  <si>
    <t>Dobava in vgraditev stebrička za prometni znak iz vroče cinkane jeklene cevi s premerom 64 mm, dolge do 2500 mm</t>
  </si>
  <si>
    <t>Dobava in vgraditev stebrička za prometni znak iz vroče cinkane jeklene cevi s premerom 64 mm, dolge do 3000 mm</t>
  </si>
  <si>
    <t>61 219</t>
  </si>
  <si>
    <t>Dobava in vgraditev stebrička za prometni znak iz vroče cinkane jeklene cevi s premerom 64 mm, dolge do 4500 mm</t>
  </si>
  <si>
    <t>Dobava in vgraditev stebrička za prometni znak iz vroče cinkane jeklene cevi s premerom 64 mm, dolge 4550 mm</t>
  </si>
  <si>
    <t>Dobava in pritrditev trikotnega prometnega znaka, podloga iz aluminijaste pločevine, znak z odsevno folijo RA3 vrste, dolžina stranica 900 mm</t>
  </si>
  <si>
    <t>Dobava in pritrditev okroglega prometnega znaka, podloga iz aluminijaste pločevine, znak z odsevno folijo RA2 vrste, velikost 600x600 mm</t>
  </si>
  <si>
    <t>Dobava in pritrditev okroglega prometnega znaka, podloga iz aluminijaste pločevine, znak z odsevno folijo RA2 vrste, premera 600 mm</t>
  </si>
  <si>
    <t>Dobava in pritrditev okroglega prometnega znaka, podloga iz aluminijaste pločevine, znak z odsevno folijo RA3 vrste, velikost 600x600 mm</t>
  </si>
  <si>
    <t>D.6.6</t>
  </si>
  <si>
    <t>Dobava in pritrditev okroglega prometnega znaka, podloga iz aluminijaste pločevine, znak z odsevno folijo RA3 vrste, premera 600 mm</t>
  </si>
  <si>
    <t>D.6.7</t>
  </si>
  <si>
    <t>Dobava in postavitev prometnega znaka 3211 (ime ulice), podloga iz aluminjaste pločevine, znak z odsevno folijo RA2, dimenzije 1000x200 mm.</t>
  </si>
  <si>
    <t>D.6.8</t>
  </si>
  <si>
    <t>Dobava in postavitev prometnega znaka 3403 (kažipot), podloga iz aluminjaste pločevine, znak z odsevno folijo RA2, dimenzije 1200x250 mm.</t>
  </si>
  <si>
    <t>D.6.9</t>
  </si>
  <si>
    <t>Dobava in pritrditev dopolnilne table, podloga iz aluminijaste pločevine, znak z odsevno folijo RA2 vrste, dimenzije 600x250 mm</t>
  </si>
  <si>
    <t>D.6.10</t>
  </si>
  <si>
    <t>Dobava in pritrditev dopolnilne table, podloga iz aluminijaste pločevine, znak z odsevno folijo RA3 vrste, dimenzije 600x250 mm</t>
  </si>
  <si>
    <t>D.6.11</t>
  </si>
  <si>
    <t>Dobava in postavitev znaka za prometni otok (3313). Temelj in drog ni predmet te postavke.</t>
  </si>
  <si>
    <t>D.6.12</t>
  </si>
  <si>
    <t>D.6.13</t>
  </si>
  <si>
    <r>
      <t xml:space="preserve">Izdelava debeloslojne prečne in ostalih označb na vozišču z večkomponentno hladno plastiko </t>
    </r>
    <r>
      <rPr>
        <sz val="10"/>
        <rFont val="Arial"/>
        <family val="2"/>
      </rPr>
      <t>, strojno, debelina plasti 3 mm, posamezna površina označbe nad 1,5 m</t>
    </r>
    <r>
      <rPr>
        <vertAlign val="superscript"/>
        <sz val="10"/>
        <rFont val="Arial"/>
        <family val="2"/>
      </rPr>
      <t>2</t>
    </r>
    <r>
      <rPr>
        <sz val="10"/>
        <rFont val="Arial"/>
        <family val="2"/>
      </rPr>
      <t xml:space="preserve"> (modra barva)</t>
    </r>
  </si>
  <si>
    <t>D.6.14</t>
  </si>
  <si>
    <t>D.6.15</t>
  </si>
  <si>
    <t>D.6.16</t>
  </si>
  <si>
    <t>D.6.17</t>
  </si>
  <si>
    <t>Dobava in vgraditev jeklene varnostne ograje, vključno vse elemente, za nivo zadrževanja N2 in za delovno širino W5 z ročajem za pešce. Montaža na armirano betonski zid.</t>
  </si>
  <si>
    <t>D.6.18</t>
  </si>
  <si>
    <t>Dobava in vgraditev jeklene polkrožne zaključnice JVO z nivojem zadrževanje N2 in delovnoširino W2 z ročajem za pešce.</t>
  </si>
  <si>
    <t>SEMAFORIZACIJA peš prehoda PP1 v km 1.448 in PP2 v km 1.612</t>
  </si>
  <si>
    <t xml:space="preserve">na  ureditvi regionalne ceste R3-644/1356 Ljubljana (Šmartinska)-  </t>
  </si>
  <si>
    <t>Šentjakob od km 0.895 do km 2.250 - novelacija</t>
  </si>
  <si>
    <t>Peš prehod PP1 v km 1.448 in PP2 v km 1.612</t>
  </si>
  <si>
    <t xml:space="preserve">SKUPAJ  : </t>
  </si>
  <si>
    <t xml:space="preserve">Mikroračunalniška krmilna naprava v samostoječi poliesterski/kovinski omari, barvani-tipizirana za MOL, stopnja zaščite IP44: električni sklop z zaščitnim - varovalnim delom, ožičenjem in napajalnikom-1x, izhodni modul-5x (20 signalov), modul za tipke - 1x, GSM modul z rez.napajanjem-1x , mikrostikalo na  vratih-2x, oprema za reducirano svetilnost LED signalnih dajalcev- 1x, grelnik s termostatom -1x (v kolikor je kovinska omara), prostor za elektroniko-energetski del s ključavnico in prostor za komandni pult s ključavnico, kot npr. SRTC-6, Asist Ljubljana.  Naprava  mora izpolnjevati  zahteve načrta. </t>
  </si>
  <si>
    <t>1.5</t>
  </si>
  <si>
    <t>1.6</t>
  </si>
  <si>
    <t>1.7</t>
  </si>
  <si>
    <t>1.8</t>
  </si>
  <si>
    <t xml:space="preserve">Prometni znak 2431 (600x600) odsevna folija koeficient retrorefleksije razred RA3, zadnja hrbtna stran barvana z barvo (siva)  tipizirano s strani MOL in z pritrdilno ročico fi 60 mm vroče cinkana </t>
  </si>
  <si>
    <t>1.9</t>
  </si>
  <si>
    <t>1.10</t>
  </si>
  <si>
    <t>1.11</t>
  </si>
  <si>
    <t>1.12</t>
  </si>
  <si>
    <t>1.13</t>
  </si>
  <si>
    <t>1.14</t>
  </si>
  <si>
    <t>1.15</t>
  </si>
  <si>
    <t>1.16</t>
  </si>
  <si>
    <t>1.17</t>
  </si>
  <si>
    <t>2.5</t>
  </si>
  <si>
    <t>2.6</t>
  </si>
  <si>
    <t>2.7</t>
  </si>
  <si>
    <t>2.8</t>
  </si>
  <si>
    <t>2.9</t>
  </si>
  <si>
    <t>2.10</t>
  </si>
  <si>
    <t>2.11</t>
  </si>
  <si>
    <t>2.12</t>
  </si>
  <si>
    <t>2.13</t>
  </si>
  <si>
    <t>2.14</t>
  </si>
  <si>
    <t>3.1</t>
  </si>
  <si>
    <t>Strojni  in ročni izkop za temelj krmilne naprave in temelje drogov</t>
  </si>
  <si>
    <t>3.2</t>
  </si>
  <si>
    <t>3.3</t>
  </si>
  <si>
    <t xml:space="preserve">Izdelava temelja za ravni semaforski drog:   dimenzije 0,7x0,7x0,15 m + 0,5x0,5x0,85 m z vgradnjo sidra, dovodne cevi fi 110 in ozemljitvenega valjanca, zasutje in utrditev </t>
  </si>
  <si>
    <t>3.4</t>
  </si>
  <si>
    <t>Izdelava temelja za usločen semaforski drog dimenzije 1,2x1,0x0,5m + 0,7x0,6x0,4m z vgradnjo sidra, dovodne cevi fi 110 in ozemljitvenega valjanca,  temelj izdelan po načrtu, zasutje in utrditev</t>
  </si>
  <si>
    <t>3.5</t>
  </si>
  <si>
    <t>Strojni izkop  za kabelski jarek v zemlji III. kategorije dim. 0,4x0,8m</t>
  </si>
  <si>
    <t>3.6</t>
  </si>
  <si>
    <r>
      <t xml:space="preserve">Dobava in polaganje stigmafleks cevi </t>
    </r>
    <r>
      <rPr>
        <sz val="10"/>
        <rFont val="Calibri"/>
        <family val="2"/>
      </rPr>
      <t>Ø</t>
    </r>
    <r>
      <rPr>
        <sz val="10"/>
        <rFont val="Arial"/>
        <family val="2"/>
      </rPr>
      <t>110mm v izkopan kabelski jarek</t>
    </r>
  </si>
  <si>
    <t>3.7</t>
  </si>
  <si>
    <t>Izdelava kabelske posteljice dim. 0,2x0,4m s peskom granulacije 0–4mm</t>
  </si>
  <si>
    <t>3.8</t>
  </si>
  <si>
    <t>Zasip jarka in utrjevanje v slojih po 20cm</t>
  </si>
  <si>
    <t>3.9</t>
  </si>
  <si>
    <t>3.10</t>
  </si>
  <si>
    <t>3.11</t>
  </si>
  <si>
    <t>3.12</t>
  </si>
  <si>
    <t>Vrnitev trase v prvotno stnaje - pospravilo</t>
  </si>
  <si>
    <t>4.1</t>
  </si>
  <si>
    <t>4.2</t>
  </si>
  <si>
    <t>Programiranje krmilne naprave in spuščanje v pogon (PP1+PP2)</t>
  </si>
  <si>
    <t>4.3</t>
  </si>
  <si>
    <t>Navezava na nadzorni center MOL: -dograditev aplikativne programske opreme vključno z dograditvijo "Scade" (PP1+PP2)</t>
  </si>
  <si>
    <t>4.4</t>
  </si>
  <si>
    <t xml:space="preserve">Spremljanje delovanja in izvedba korekcije krmilnega programa ter preprogramiranje v trajanju 6 mesecev od pričetka delovanja/vklopa krmilne naprave </t>
  </si>
  <si>
    <t>Izdelava ozemljitve z vodnikom 7H0V-K 16mm² skupne dolžine 4m vključno s pritrdilnim materialom;  izvedba CuZn stika s križno sponko CuZn v zemlji oz. kabelskem jašku z bitumeniziranjem ter priklop v priključni sponki v stebru</t>
  </si>
  <si>
    <t xml:space="preserve">Dobava in montaža konusnega droga iz armiranega poliestra svetle višine 8m </t>
  </si>
  <si>
    <t>Dobava in montaža cestne LED svetilke zaščitene pred prahom in vlago IP66, zaščita proti udarcem IK10, ohišje iz tlačno ulitega aluminija (EN AC44300). Tesnila iz silikona, montaža na kandelaber navpično (nagib od 0° do +20°, v korakih po 2,5°) ali iz strani (nagib od 10° do -20°, v korakih po 2,5°). Oddušnik za izenačevanje tlaka v svetilki. Svetilka je sestavljena brez uporabe lepila. Optike iz PMMA, dvojni sistem vodenja svetlobe, kombiniran z lečami in odbojnim okvirjem, vsaka LED ima svojo lečo, s tem se zagotovi enakomernost tudi če katera od LED pregori. Temperaturna zaščita LED modula in napajalnika. Napajalnik v ohišju za hitro zamenjavo brez uporabe orodja (Gearflex). Možno programiranje zamenjanih napajalnikov z uporabo pametnega telefona na terenu z uporabo NFC. Življenjska doba svetilke 100.000ur L95. Zaščita pred prenapetostjo 6/8kV (differential/common mode), 4546 lm izhodnega svetlobnega toka svetilke, priključna moč svetilke 37,5 W, barvna temperatura vira 2700K, indeks barvnega videza višji od 70. DALI krmiljenje oz. prometno in vremensko vodenje iz prižigališča. Certikifati CE, RoHS, REACH, ENEC, ENEC+ - kot na primer svetilka tip Luma Mini Compact BGP713 LED50-4S/727 DM12 DDF2  proizvajalca Signify</t>
  </si>
  <si>
    <t>Dobava in montaža cestne LED svetilke zaščitene pred prahom in vlago IP66, zaščita proti udarcem IK10, ohišje iz tlačno ulitega aluminija (EN AC44300). Tesnila iz silikona, montaža na kandelaber navpično (nagib od 0° do +20°, v korakih po 2,5°) ali iz strani (nagib od 10° do -20°, v korakih po 2,5°). Oddušnik za izenačevanje tlaka v svetilki. Svetilka je sestavljena brez uporabe lepila. Optike iz PMMA, dvojni sistem vodenja svetlobe, kombiniran z lečami in odbojnim okvirjem, vsaka LED ima svojo lečo, s tem se zagotovi enakomernost tudi če katera od LED pregori. Temperaturna zaščita LED modula in napajalnika. Napajalnik v ohišju za hitro zamenjavo brez uporabe orodja (Gearflex). Možno programiranje zamenjanih napajalnikov z uporabo pametnega telefona na terenu z uporabo NFC. Življenjska doba svetilke 100.000ur L95. Zaščita pred prenapetostjo 6/8kV (differential/common mode), 5691 lm izhodnega svetlobnega toka svetilke, priključna moč svetilke 46,5 W, barvna temperatura vira 2700K, indeks barvnega videza višji od 70. DALI krmiljenje oz. prometno in vremensko vodenje iz prižigališča. Certikifati CE, RoHS, REACH, ENEC, ENEC+ - kot na primer svetilka tip Luma Luma Mini Compact BGP713 LED65-4S/727 DW50 DDF2  proizvajalca Signify</t>
  </si>
  <si>
    <t>Dobava in montaža cestne LED svetilke zaščitene pred prahom in vlago IP66, zaščita proti udarcem IK10, ohišje iz tlačno ulitega aluminija (EN AC44300). Tesnila iz silikona, montaža na kandelaber navpično (nagib od 0° do +20°, v korakih po 2,5°) ali iz strani (nagib od 10° do -20°, v korakih po 2,5°). Oddušnik za izenačevanje tlaka v svetilki. Svetilka je sestavljena brez uporabe lepila. Optike iz PMMA, dvojni sistem vodenja svetlobe, kombiniran z lečami in odbojnim okvirjem, vsaka LED ima svojo lečo, s tem se zagotovi enakomernost tudi če katera od LED pregori. Temperaturna zaščita LED modula in napajalnika. Napajalnik v ohišju za hitro zamenjavo brez uporabe orodja (Gearflex). Možno programiranje zamenjanih napajalnikov z uporabo pametnega telefona na terenu z uporabo NFC. Življenjska doba svetilke 100.000ur L95. Zaščita pred prenapetostjo 6/8kV (differential/common mode), 6899 lm izhodnega svetlobnega toka svetilke, priključna moč svetilke 59 W, barvna temperatura vira 2700K, indeks barvnega videza višji od 70. DALI krmiljenje oz. prometno in vremensko vodenje iz prižigališča. Certikifati CE, RoHS, REACH, ENEC, ENEC+ - kot na primer svetilka tip Luma Mini Compact BGP713 LED80-4S/727 DW50 DDF2  proizvajalca Signify</t>
  </si>
  <si>
    <t>Dobava in montaža cestne LED svetilke zaščitene pred prahom in vlago IP66, zaščita proti udarcem IK10, ohišje iz tlačno ulitega aluminija (EN AC44300). Tesnila iz silikona, montaža na kandelaber navpično (nagib od 0° do +20°, v korakih po 2,5°) ali iz strani (nagib od 10° do -20°, v korakih po 2,5°). Oddušnik za izenačevanje tlaka v svetilki. Svetilka je sestavljena brez uporabe lepila. Optike iz PMMA, dvojni sistem vodenja svetlobe, kombiniran z lečami in odbojnim okvirjem, vsaka LED ima svojo lečo, s tem se zagotovi enakomernost tudi če katera od LED pregori. Temperaturna zaščita LED modula in napajalnika. Napajalnik v ohišju za hitro zamenjavo brez uporabe orodja (Gearflex). Možno programiranje zamenjanih napajalnikov z uporabo pametnega telefona na terenu z uporabo NFC. Življenjska doba svetilke 100.000ur L95. Zaščita pred prenapetostjo 6/8kV (differential/common mode), 5086 lm izhodnega svetlobnega toka svetilke, priključna moč svetilke 41,5 W, barvna temperatura vira 2700K, indeks barvnega videza višji od 70. DALI krmiljenje oz. prometno in vremensko vodenje iz prižigališča. Certikifati CE, RoHS, REACH, ENEC, ENEC+ - kot na primer svetilka tipLuma Mini Compact BGP713 LED55-4S/727 DPR1 DDF2  proizvajalca Signify</t>
  </si>
  <si>
    <t>31.</t>
  </si>
  <si>
    <t>32.</t>
  </si>
  <si>
    <t>33.</t>
  </si>
  <si>
    <t>Izvedba vrisa trase v podzemni kataster (geodetski posnetek izvedenih del v dolžini 1887m) s pripravo podatkov za vpis v uradne evidence</t>
  </si>
  <si>
    <t>34.</t>
  </si>
  <si>
    <t>2. GRADBENA DELA CR</t>
  </si>
  <si>
    <t>Pripravljalna dela na gradbišču, ki vsebujejo tudi demontažo obstoječih betonskih temeljev prižigališč 2kpl in kandelabrov 1kpl ter bič-a 1kpl</t>
  </si>
  <si>
    <t>Rezanje asfalta v širini 40cm povprečne debeline predvidoma 6cm, njegovo rušenje in odvoz</t>
  </si>
  <si>
    <t>Asfaltiranje poškodovanih in izrezanih asfaltnih površin s predhodnim premazom stičnih površin z ustreznim bitumenskim premazom</t>
  </si>
  <si>
    <r>
      <t>Izdelava betonskega temelja kandelabra iz obetonirane BC-</t>
    </r>
    <r>
      <rPr>
        <sz val="10"/>
        <rFont val="Calibri"/>
        <family val="2"/>
      </rPr>
      <t>ɸ</t>
    </r>
    <r>
      <rPr>
        <sz val="10"/>
        <rFont val="Arial"/>
        <family val="2"/>
      </rPr>
      <t>80x100cm postavljene na podložni beton</t>
    </r>
  </si>
  <si>
    <t>Izdelava betonskega jaška iz BC-ɸ80cm globine 100cm obbetoniranega z izdelavo uvodov za cevi ter LTŽ 250kN pokrovom dim. 0,8x0,8m</t>
  </si>
  <si>
    <t>Izdelava betonskega jaška iz BCɸ60cm globine 60cm obbetoniranega z izdelavo uvodov za cevi ter LTŽ 250kN pokrovom dim. 0,6x0,6m</t>
  </si>
  <si>
    <t xml:space="preserve">Izdelava obbetoniranja tipskega podstavka omarice prižigališča cestne razsvetljave </t>
  </si>
  <si>
    <t xml:space="preserve">Strojni in ročni izkop za temelje kandelabrov in jaškov ter prižigališč v zemlji IV. kat. </t>
  </si>
  <si>
    <t>3 REKAPITULACIJA</t>
  </si>
  <si>
    <t>ELEKTROINSTALACIJE</t>
  </si>
  <si>
    <t>GRADBENA DELA</t>
  </si>
  <si>
    <t>Opomba:</t>
  </si>
  <si>
    <r>
      <t>m</t>
    </r>
    <r>
      <rPr>
        <vertAlign val="superscript"/>
        <sz val="10"/>
        <rFont val="Arial"/>
        <family val="2"/>
      </rPr>
      <t>3</t>
    </r>
  </si>
  <si>
    <r>
      <t>m</t>
    </r>
    <r>
      <rPr>
        <vertAlign val="superscript"/>
        <sz val="10"/>
        <rFont val="Arial"/>
        <family val="2"/>
      </rPr>
      <t>2</t>
    </r>
  </si>
  <si>
    <t>Navodila ponudniku k pripravi ponudbenega predračuna</t>
  </si>
  <si>
    <t xml:space="preserve">Vse cene na enoto in količine se morajo vnesti zaokrožene na dve decimalni mesti natančno. </t>
  </si>
  <si>
    <t xml:space="preserve">V cenah v popisnih postavkah mora ponudnik zajeti vrednosti vseh potrebnih del vključno s tekočimi in končnimi poročili posameznih strokovnjakov tekoče kontrole – prevzemanje plasti pri zemeljskih delih in zg. ustroju, asfaltih, izolacijah, betonih, geoloških pregledih, vodotesnost kanalizacije in jaškov, itd. vse v smislu dokazovanja kvalitete izvedenih del. 
•  Vse količine v popisu so izračunane v raščenem stanju oz. v zbitem (vgrajenem) stanju.
• Kanalizacije in jaški morajo biti vodotesni skladno z veljavno zakonodajo. </t>
  </si>
  <si>
    <t>V ceni je potrebno upoštevati vsa potrebna geodetska dela vključno z zakoličbo obstoječih posameznih vodov ter objektov</t>
  </si>
  <si>
    <t>Vsi hladni stiki na obrabni plasti morajo biti obdelani z bitumensko pasto.</t>
  </si>
  <si>
    <t>Pri asfaltnih in ostalih površinah, morajo biti v enotnih cenah upoštevani vsi pobrizgi z bitumensko emulzijo, premazi stikov z bitumensko pasto ter predhodno čiščenje površine za zagotovitev ustrezne sprijemljivosti.</t>
  </si>
  <si>
    <t xml:space="preserve">Vsi pokrovi jaškov vključujejo dobavo z AB obročem. </t>
  </si>
  <si>
    <t>Pri zagotavljanju in kontroli kvalitete materialov in vgrajevanja je potrebno smiselno upoštevati posebne tehnične pogoje za preddela, zemeljska dela in temeljenje, voziščne konstrukcije, odvodnjavanje in opremo cest ter dopolnitve.</t>
  </si>
  <si>
    <t>Kategorije izkopov so opredeljene glede na Posebne tehnične pogoje za zemeljska dela in temeljenje z dopolnitvami (5 kategorna lestvica).</t>
  </si>
  <si>
    <t xml:space="preserve">Pri postavki "začasna ureditev prometa" gre za ocenjen znesek prometne zapore. Obračun zapore se bo vršil po dejanskih stroških postavitve in vzdrževanja cestne zapore po ceniku koncesionarja. </t>
  </si>
  <si>
    <t>Ponudba mora vsebovati tudi izdelavo tehnološkega elaborata, dopolnitve varnostnega načrta (po potrebi) ter izdelavo načrta ureditve gradbišča.</t>
  </si>
  <si>
    <t xml:space="preserve">Vse gradbene odpadke je potrebno odpeljati na ustrezno deponijo (vključeno v ceno odstranitve) in nadzoru predložiti evidenčne liste ravnanja z gradbenimi odpadki ter poročilo o odpadkih. </t>
  </si>
  <si>
    <t xml:space="preserve">Izvajalec del si mora pred oddajo ponudbe ogledati teren oziroma gradbišče, tako da se seznani z dejanskim stanjem, ter poda morebitne pripombe ali vprašanja na popis del! </t>
  </si>
  <si>
    <t>Dela je potrebno izvajati po projektni dokumentaciji, v skladu z veljavnimi tehničnimi predpisi, normativi in standardi ob upoštevanju zahtev iz varstva pri delu.</t>
  </si>
  <si>
    <t>V enotnih cenah morajo biti zajeti vsi stroški po Splošnih tehničnih pogojih.</t>
  </si>
  <si>
    <t>Dokumentacija za prevzem objekta je strošek izvajalca zato je v ponudbo potrebno vračunati tudi izdelavo dokumentacije za prevzem del: dokazilo o zanesljivosti objekta (2 izvoda), BCP, PID (4 izvodov s CD), vris komunalnih vodov v podzemni kataster.</t>
  </si>
  <si>
    <t>V enotnih cenah morajo biti upoštevani vsi upravljalski nadzori pristojnih upravljalcev posameznih komunalnih vodov.</t>
  </si>
  <si>
    <t>Vse količine v popisu so izračunane v raščenem stanju oz. v zbitem (vgrajenem) stanju</t>
  </si>
  <si>
    <t>Kanalizacije in jaški morajo biti vodotesni skladno z veljavno zakonodajo</t>
  </si>
  <si>
    <t>V cenah upoštevati tudi fizično zavarovanje gradbišča in deponij ter gradbiščnih kontejnerjev z varovalnimi ograjami in dostopnimi vrati, gradbišče mora biti ograjeno in varno pred dostopom tretjim osebam.</t>
  </si>
  <si>
    <t>Odstranitev pomeni vsa potrebna dela za rušitev/demontažo, nakladanje ter odvoz na primerno deponijo po izboru izvajalca vključno s plačilom vseh stroškov</t>
  </si>
  <si>
    <t>V cenah upoštevati tudi redno čiščenje ceste in dovozov - občinske, lokalne in državne ceste! Upoštevati tudi morebitno izdelavo začasnih gradbiščnih dovozov in poti, dostopov do objektov in njihovo vzdrževanje</t>
  </si>
  <si>
    <t xml:space="preserve">Pred vsakim izvajanjem del na določeni cesti, oz.  pred vsako sanacijo določenega odseka - plombe, se je potrebno najprej posvetovati in dogovoriti z nadzornim inženirjem o obsegu in načinu sanacije! </t>
  </si>
  <si>
    <t xml:space="preserve">V primeru ponujene opreme, ki se razlikuje od predlagane v tem popisu, je potrebno ponuditi opremo z enakovrednimi ali boljšimi tehničnimi karakteristikami.                                                                                                                                                     V vseh postavkah je potrebno upoštevati trasportne stroške, montažo in vgradnjo, stroške pripravljalnih in zaključnih del. Za vse netipske elemente morajo biti izdelane delavniške risbe, ki jih pred izvedbo pregleda in potrdi projektant!  </t>
  </si>
  <si>
    <t>Ponudnik mora v ponudbi upoštevati vse morebitne stroške, ki bi mu lahko nastali v zvezi z arheološkimi raziskavami. Arheološke raziskave in odstranitev ostaline bo naročil investitor v ločenem naročilu.</t>
  </si>
  <si>
    <t>Postavitev, vzdrževanje in odstranitev cestne zapore, ter vsi stroški vezani na zaporo. Obračun zapore se bo izvedel po dejanskih stroških na podlagi računa izvajalca zapore. Zapora velja za celotno traso in za vsa dela dogovorjena s pogodbo!</t>
  </si>
  <si>
    <t>€</t>
  </si>
  <si>
    <t>7.6</t>
  </si>
  <si>
    <t>Izdelava elaborata začasne prometne ureditve</t>
  </si>
  <si>
    <t>tuje storitve skupaj:</t>
  </si>
  <si>
    <t>Obsutje cevi s presejanim kamnitim materialom zrnavosti odvisno od premera cevi ter navodil proizvajalca cevi, ročno nabijanje do potrebne zbitosti (po navodilih proizvajalca cevi)</t>
  </si>
  <si>
    <t xml:space="preserve">Površinski izkop plodne zemljine – 1. kategorije, strojno z nakladanjem, prevozom in deponiranjem na gradbišču </t>
  </si>
  <si>
    <t>Kombinirani izkop vezljive zemljine/zrnate kamnine – 3. kategorije za temelje, kanalske rove, prepuste, jaške in drenaže, globine do 4,0 m; planiranje dna ročno, nakladanje in prevoz na trajno deponijo, vključno s plačilom vseh taks in pristojbin</t>
  </si>
  <si>
    <t>Kombinirani izkop vezljive zemljine/zrnate kamnine – 3. kategorije za temelje, kanalske rove, prepuste, jaške in drenaže, globine do 4,0 m; planiranje dna ročno, nakladanje, prevoz in deponirnje za ponovno vgradnjo</t>
  </si>
  <si>
    <t>Širok izkop zrnate kamenine 3.kategorije vključno z nakladanjem, odvozom na trajno deponijo in plačilom vseh taks in pristojbin</t>
  </si>
  <si>
    <t>Širok izkop vezljive zemljine 3.kategorije vključno z nakladanjem, odvozom na trajno deponijo in plačilom vseh taks in pristojbin</t>
  </si>
  <si>
    <t>Površinski izkop plodne zemljine – 1. kategorije, strojno z nakladanjem in odvozom na trajno deponijo vključno s plačilom vseh taks in pristojbin</t>
  </si>
  <si>
    <t>Vgraditev nasipa iz izbranega materiala od izkopa vključno z nakladanjem in prevozom iz gradbiščne deponije. V ceni upoštevati komprimacijo  v plasteh po 30 cm</t>
  </si>
  <si>
    <t>Humuziranje brežine ali zelenice z valjanjem, v debelini do 15 cm - strojno, humus iz gradbiščne deponije z nakladanjem in prevozom</t>
  </si>
  <si>
    <r>
      <t>Izdelava kanalizacije iz cevi iz poliestra (GRP), vključno s podložno plastjo iz zmesi kamnitih zrn, premera 200 mm (SN 10.000 N/m</t>
    </r>
    <r>
      <rPr>
        <vertAlign val="superscript"/>
        <sz val="10"/>
        <rFont val="Tahoma"/>
        <family val="2"/>
      </rPr>
      <t>2</t>
    </r>
    <r>
      <rPr>
        <sz val="10"/>
        <rFont val="Tahoma"/>
        <family val="2"/>
      </rPr>
      <t>)</t>
    </r>
  </si>
  <si>
    <r>
      <t>Izdelava kanalizacije iz cevi iz poliestra (GRP), vključno s podložno plastjo iz zmesi kamnitih zrn, premera 300 mm (SN 10.000 N/m</t>
    </r>
    <r>
      <rPr>
        <vertAlign val="superscript"/>
        <sz val="10"/>
        <rFont val="Tahoma"/>
        <family val="2"/>
      </rPr>
      <t>2</t>
    </r>
    <r>
      <rPr>
        <sz val="10"/>
        <rFont val="Tahoma"/>
        <family val="2"/>
      </rPr>
      <t>)</t>
    </r>
  </si>
  <si>
    <r>
      <t>Izdelava kanalizacije iz cevi iz poliestra (GRP), vključno s podložno plastjo iz zmesi kamnitih zrn, premera 600 mm (SN 10.000 N/m</t>
    </r>
    <r>
      <rPr>
        <vertAlign val="superscript"/>
        <sz val="10"/>
        <rFont val="Tahoma"/>
        <family val="2"/>
      </rPr>
      <t>2</t>
    </r>
    <r>
      <rPr>
        <sz val="10"/>
        <rFont val="Tahoma"/>
        <family val="2"/>
      </rPr>
      <t>)</t>
    </r>
  </si>
  <si>
    <r>
      <t>Izdelava kanalizacije iz cevi iz poliestra (GRP), vključno s podložno plastjo iz zmesi kamnitih zrn, premera 800 mm (SN 10.000 N/m</t>
    </r>
    <r>
      <rPr>
        <vertAlign val="superscript"/>
        <sz val="10"/>
        <rFont val="Tahoma"/>
        <family val="2"/>
      </rPr>
      <t>2</t>
    </r>
    <r>
      <rPr>
        <sz val="10"/>
        <rFont val="Tahoma"/>
        <family val="2"/>
      </rPr>
      <t>)</t>
    </r>
  </si>
  <si>
    <r>
      <t>Izdelava kanalizacije iz cevi iz poliestra (GRP), vključno s podložno plastjo iz zmesi kamnitih zrn, premera 1200 mm (SN 10.000 N/m</t>
    </r>
    <r>
      <rPr>
        <vertAlign val="superscript"/>
        <sz val="10"/>
        <rFont val="Tahoma"/>
        <family val="2"/>
      </rPr>
      <t>2</t>
    </r>
    <r>
      <rPr>
        <sz val="10"/>
        <rFont val="Tahoma"/>
        <family val="2"/>
      </rPr>
      <t>)</t>
    </r>
  </si>
  <si>
    <t>Obbetoniranje cevi za kanalizacijo s cementnim betonom C20/25, premera 80 cm. V ceni upošteveti armiranje z armaturno mrežo (Q335) in beton za posteljico cevi</t>
  </si>
  <si>
    <t xml:space="preserve">Doplačilo za delo med razpiralnim opažem , cevi za kanalizacijo premera 61 do 100 cm (v ceni upoštevati dobavo, postavitev in odstranitev kompletnega opaža). </t>
  </si>
  <si>
    <t xml:space="preserve">Doplačilo za delo med razpiralnim opažem , cevi za kanalizacijo premera 31 do 60 cm (v ceni upoštevati dobavo, postavitev in odstranitev kompletnega opaža). </t>
  </si>
  <si>
    <t xml:space="preserve">Doplačilo za delo med razpiralnim opažem , cevi za kanalizacijo premera 101 do 140 cm (v ceni upoštevati dobavo, postavitev in odstranitev kompletnega opaža). </t>
  </si>
  <si>
    <t>Preskus tesnosti cevi premera od nad 50 cm (preskus tudi predhodno izvedene kanalizacije)</t>
  </si>
  <si>
    <t>Pregled vgrajenih cevi s TV kamerom (pregled tudi predhodno izvedene kanalizacije)</t>
  </si>
  <si>
    <t>Izdelava obrabne plasti iz velikih tlakovcev iz silikatne kamnine velikosti 20 cm/20 cm/20 cm. Stiki zaliti z neskrčljivo mikroarnmirano cementno malto (npr. Alteks masa), na podlagi iz betona C30/37 v debelini 20 cm. (sredinski otok v krožišču)</t>
  </si>
  <si>
    <t>Dobava in vgraditev jeklene varnostne ograje, vključno vse elemente, za nivo zadrževanja N2 in za delovno širino W5 z ročajem za pešce. Montaža na bankino.</t>
  </si>
  <si>
    <t>Izdelava celotnega PID projekta po končani gradnji</t>
  </si>
  <si>
    <t>Izkop vezljive zrnate kamenine strojno z nakladanjem in odvozom na trajno deponijo vključno s plačilom veh stroškov</t>
  </si>
  <si>
    <t>Ročna odstranitev hidroizolacije z voziščne plošče, upoštevan odvoz na trajno deponijo vključno s plačilom veh stroškov</t>
  </si>
  <si>
    <t>Porušitev monolitno izvedenega cementnega betona - del krilnega zidu s površino do 0,20 m2, upoštevan odvoz na trajno deponijo vključno s plačilom veh stroškov, ohranitev obstoječe armature</t>
  </si>
  <si>
    <t>Odstranitev cementnega betona, z dletom, ročno ali strojno, z odkrivanjem armature, površina nad glavo horizontalno, posamična površina prereza 0,051 do 0,20 m2, globina od 41 do 50 mm, upoštevan odvoz na trajno deponijo vključno s plačilom veh stroškov</t>
  </si>
  <si>
    <t>Odstranitev cementnega betona, z dletom, ročno ali strojno, z odkrivanjem armature, površina horizontalna, posamična površina prereza1,10 do 10 m2, globina nad 50 mm, upoštevan odvoz na trajno deponijo vključno s plačilom veh stroškov</t>
  </si>
  <si>
    <t>Organizacija gradbišča – postavitev začasnih objektov in opreme</t>
  </si>
  <si>
    <t>Organizacija gradbišča – odstranitev začasnih objektov in opreme</t>
  </si>
  <si>
    <t xml:space="preserve">Popis del s predizmerami je podan kot projektantska ocena predvidenih gradbenih in elektro montažnih del za potrebe izvedbe cestne razsvetljave in se lahko razlikuje od uradno pridobljenih ponudb. Na prehodih za pešce se lahko uporabi svetilke z barvno temperatuturo do 4000K.                                                                                                                                   Vse mere je potrebno preveriti na licu mesta in prilagoditi izvedbo dejanskemu stanju. V primeru ponujene opreme, ki se razlikuje od predlagane v tem popisu, je potrebno ponuditi opremo z enakovrednimi ali boljšimi tehničnimi karakteristikami.                                                                                                                                                     V vseh postavkah je potrebno upoštevati trasportne stroške, montažo in vgradnjo, stroške pripravljalnih in zaključnih del. Za vse netipske elemente morajo biti izdelane delavniške risbe, ki jih pred izvedbo pregleda in potrdi projektant!                                                                                                                                        </t>
  </si>
  <si>
    <t>Izdelava temelja za semaforsko napravo:   temelj  dimenzije 1,0x0,7x0,10m+0,68x0,4x1,15 s sidrom in z vgradnjo 3x110 cev za povezavo v BC, zasutje in utrditev</t>
  </si>
  <si>
    <t>Izvedba stikalnih manipulacij in preklopov za zagotovitev breznapetostnega stanja na delovišču ter zavarovanje izklopljnenih naprav pred zmotnim vklopom, ponovni vklop, obveščanje javnosti o prekinitvah oskrbe z električno energijo zaradi potrebnih del</t>
  </si>
  <si>
    <t>Izvedba pripravljalnih del (označbe križanj in vzporednega vodenja ter zakoličba)</t>
  </si>
  <si>
    <t>Izdelava odkopa po trasi obstoječega NN in SN kabla in izvedba cevne zaščite s stigmafleks cevjo fi160mm, 2x povito s PVC folijo, ter obsipanje s peskom granulacije do 4mm ter nadbetoniranje v višini 10cm z betonom C10/15 - na mestih križanj in pod utrjeno površino vključno z odvozom odvečnega materiala na trajno deponijo in plačilom vseh stroškov</t>
  </si>
  <si>
    <t>Izdelava odkopa po trasi obstoječe cevne zaščite NN in SN kablov z izvedbo zaščite  obstoječih cevi z NN/SN vodniki, in sicer njihovim obsipanjem s peskom granulacije 0-4mm ter zaščita oz. nadbetoniranje z betonom C10/15 - na mestih križanj in pod utrjeno površino vključno z odvozom odvečnega materiala na trajno deponijo in plačilom vseh stroškov</t>
  </si>
  <si>
    <t>Hodnik</t>
  </si>
  <si>
    <t>Izdelava bankine iz gramoza ali naravno zdrobljenega kamnitega materiala, široke nad 1,00 m</t>
  </si>
  <si>
    <t>regionalna cesta</t>
  </si>
  <si>
    <t>Rezkanje in odvoz asfaltne krovne plasti v debelini 8 do 10 cm, upoštevan odvoz na stalno deponijo vključno s plačilom vseh stroškov</t>
  </si>
  <si>
    <t>Priprava in vgraditev cementne malte z dodatkom umetnih vlaken in mikrosilike po navodilih proizvajalca, površina vertikalna, posamične površine do 1,0 m2, debelina do 60 mm</t>
  </si>
  <si>
    <t>Priprava in vgraditev cementne malte z dodatkom umetnih vlaken in mikrosilike po navodilih proizvajalca, površina nad glavo horizontalna, posamične površine do 1,0 m2, debelina do 60 mm</t>
  </si>
  <si>
    <t>Površinski izkop plodne zemlje - 1. kategorije - strojno z nakladanjem in odvozom na začasno deponijo</t>
  </si>
  <si>
    <t>Izkop vezljive zemljine - 3. kategorije za gradbene jame za objekte globine  do 2,0 m vključno z nakladanjem in prevozom na stalno deponijo ter plačilom vseh stroškov in taks</t>
  </si>
  <si>
    <t>Dobava in vgradnja tesnilnih trakov za vodotesnost delovnih stikov med temelj in steno, kot na primer SikaSwell-P 2507-H, vgradnja skladno z navodili izbranega proizvajalca</t>
  </si>
  <si>
    <r>
      <t xml:space="preserve">Izvedba pripravljalnih del (označbe križanj in vzporednega vodenja ter zakoličba trase in stojišč kandelabrov; </t>
    </r>
    <r>
      <rPr>
        <sz val="10"/>
        <rFont val="Arial"/>
        <family val="2"/>
      </rPr>
      <t>varnostni odklopi in ponovni priklopi</t>
    </r>
    <r>
      <rPr>
        <sz val="10"/>
        <rFont val="Arial"/>
        <family val="2"/>
      </rPr>
      <t>)</t>
    </r>
  </si>
  <si>
    <t>Izvedba demontažnih del, ki vsebujejo demontažo:       - omarice s kpl vsebino obstoječega prižigališča 2kpl,                                              - kandelabra višine 10m 1kpl,                                     - kandelabra bič-a višine 10m z osvetljenim   prometnim znakom pešec in utripalkami 1kpl,              - lesenega droga višine 9m 2kpl,                                 - napenjalne žice za viseče svetilke 80m,                     - obstoječe viseče svetilke (5kpl),                                - svetilke z NN drogov (16kpl),                                    - kandelabra (2kpl)</t>
  </si>
  <si>
    <t>Dobava in vgradnja nadzorno/krmilnega modula (NKM) v posamezno dostavljeno svetilko JR</t>
  </si>
  <si>
    <t>Dobava in montaža tipske prostostoječe omarice prižigališča JR D 16 z oznako M-ZD-08 izdelane iz poliestra, samougasna, sive barve, v zaščiti IP 55, z  vratci, strehco in ključavnico vzdrževalca cestne razsvetljave ter elektro distributerja kpl 1, s premontirano obstoječo priključno merilno opremo elektro distributerja (gl. var 3x80A) iz obstoječe demontirane omarice ter dodano potrebno stikalno in varovalno opremo, dobava in montaža nove krmilno razvodne opreme skladno s tipizacijo vzdrževalca cestne razsvetljave na tem območju, ki vsebuje tudi opremo za kabelske odvode 3x 3x16A (eden izvod namenjen napajanju semaforskih naprav prehodov za pešce), 4x 3x35A in rezervno podnožje, opremo za daljinsko vodenje (tridelni segmentni krmilnik (JRLPM+JRDIM+PLC) s pripadajočim 3F mrežnim filtrom, komunikacijskim modulom (Modcom), optičnim pretvornikom in mrežnim stikalom (MOXA))</t>
  </si>
  <si>
    <t>Dobava in montaža krmilne naprave - PLC, kpl. z montažo in ožičenjem v prižigališču JR</t>
  </si>
  <si>
    <t>Dograditev nadzornega računalniškega programa SCADA za daljinski nadzor razsvetljave - dograditev obstoječega programa za nadzor razsvetljave MOL</t>
  </si>
  <si>
    <t>Dograditev nadzornega računalniškega programa SCADA za daljinski nadzor razsvetljave - implementacija prometnih podatkov na obravnavanem območju</t>
  </si>
  <si>
    <t>Dograditev nadzornega računalniškega programa SCADA za daljinski nadzor razsvetljave - implemetacija vremenskih podatkov na obravnavanem območju</t>
  </si>
  <si>
    <t>Dograditev aplikacijske programske opreme - (izdelava ekranske slike v sklopu nadzora in krmiljenja drugih objektov, dinamizacija ekranske slike, izdelava komunikacijskih protokolov za prenos podatkov iz prižigališč v bazo podatkov, dodelava baze podatkov v sklopu nadzora, preizkus v razvojnem okolju in na terenu</t>
  </si>
  <si>
    <t>Dobava in vgradnja segmentnega krmilnika - lokalne postaje (LP) v prižigališče JR</t>
  </si>
  <si>
    <t>Dobava in montaža optičnega stikala v prižigališče</t>
  </si>
  <si>
    <t>Dobava in montaža GSM modula v prižigališče</t>
  </si>
  <si>
    <t>Izdelava priklopa predvidenega kabelskega in optičnega vodnika na ustrezno mesto v prižigališču</t>
  </si>
  <si>
    <t>Izdelava priklopa predvidenega kabelskega vodnika na obstoječi prosto zračni vod CR na obstoječem NN drogu z ustreznim pritrdilnim, veznim in spojnim materialom</t>
  </si>
  <si>
    <t>Dobava in montaža tipske prostostoječe omarice prižigališča JR D 16 z oznako M-ZD-12 izdelane iz poliestra, samougasna, sive barve, v zaščiti IP 55, z  vratci, strehco in ključavnico vzdrževalca cestne razsvetljave ter elektro distributerja kpl 1, s premontirano obstoječo priključno merilno opremo elektro distributerja (gl. var 3x80A) iz obstoječe demontirane omarice ter dodano potrebno stikalno in varovalno opremo, dobava in montaža nove krmilno razvodne opreme skladno s tipizacijo vzdrževalca cestne razsvetljave na tem območju, ki vsebuje tudi opremo za kabelske odvode 2x 3x16A, 2x 3x25A in rezervno podnožje, opremo za daljinsko vodenje (tridelni segmentni krmilnik (JRLPM+JRDIM+PLC) s pripadajočim 3F mrežnim filtrom, komunikacijskim modulom (Modcom), optičnim pretvornikom in mrežnim stikalom (MOXA))</t>
  </si>
  <si>
    <t>Strojni deloma ročni izkop zemlje za kabelski jarek v zemlji III. kategorije dim. 0,4x0,8m</t>
  </si>
  <si>
    <t>Strojni deloma ročni izkop zemlje za kabelski jarek v zemlji IV. kategorije dim. 0,4x0,8m</t>
  </si>
  <si>
    <t>Strojni dellma ročni izkop zemlje za kabelski jarek v zemlji V. kategorije dim. 0,4x0,8m</t>
  </si>
  <si>
    <t>Trasiranje trase telekomunikacijskega kabla oz.kabelske kanalizacije z označevanjem v naselju ali ovirami</t>
  </si>
  <si>
    <t>Izdelava povoznega jaška iz poliesterskega laminata, krožnega prereza s premerom 100 cm globokega do 3,5 m, vključno z izdelavo armirano betonskega venca</t>
  </si>
  <si>
    <t>Izdelava povoznega jaška iz poliesterskega laminata, krožnega prereza s premerom 120 cm globokega do 2,0 m, vključno z izdelavo armirano betonskega venca</t>
  </si>
  <si>
    <r>
      <t xml:space="preserve">Dobava in vgraditev nastopnih plošč stopnic iz žganega granita obdelanega proti zdrsu. Debeline 3 cm. Stičenje stikov s cementno malto 1:2. </t>
    </r>
    <r>
      <rPr>
        <sz val="10"/>
        <rFont val="Arial"/>
        <family val="2"/>
      </rPr>
      <t>Pred vgradnjo je potrebno predhodno niveleiranje in izvedbo naklonov. Granitne plošče se vgradi na armirano betonske stopnice. Dimenzija nastopne ploskve 2.00m x 31 cm, čelne pa 2.00 x 16 cm (predlagana dimenzija horizontalnih granitnih plošč 33 x 202 cm vertikalnih pa 16 x 202 cm, točno dimenzijo je potrebno prilagoditi izvedenim stopnicam na kraju samem</t>
    </r>
  </si>
  <si>
    <t>KOS</t>
  </si>
  <si>
    <t>33 x 202 cm</t>
  </si>
  <si>
    <t>16 x 202 cm</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</si>
</sst>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0"/>
    <numFmt numFmtId="175" formatCode="###,###,###,###.00"/>
    <numFmt numFmtId="176" formatCode="&quot;popust &quot;0.0%&quot; :&quot;"/>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00"/>
    <numFmt numFmtId="184" formatCode="#,##0.00\ [$€-1]"/>
    <numFmt numFmtId="185" formatCode="0_)"/>
    <numFmt numFmtId="186" formatCode="0.0%"/>
    <numFmt numFmtId="187" formatCode="#,##0.00\ &quot;SIT&quot;"/>
    <numFmt numFmtId="188" formatCode="#,##0.00\ _S_I_T"/>
    <numFmt numFmtId="189" formatCode="#,##0.00\ [$EUR]"/>
    <numFmt numFmtId="190" formatCode="_(* #,##0.00_);_(* \(#,##0.00\);_(* &quot;-&quot;??_);_(@_)"/>
    <numFmt numFmtId="191" formatCode="_-* #,##0.00\ _S_I_T_-;\-* #,##0.00\ _S_I_T_-;_-* \-??\ _S_I_T_-;_-@_-"/>
    <numFmt numFmtId="192" formatCode="_-* #,##0.00\ [$€-1]_-;\-* #,##0.00\ [$€-1]_-;_-* \-??\ [$€-1]_-;_-@_-"/>
    <numFmt numFmtId="193" formatCode="#,##0.00\ &quot;€&quot;"/>
  </numFmts>
  <fonts count="111">
    <font>
      <sz val="10"/>
      <name val="Arial CE"/>
      <family val="0"/>
    </font>
    <font>
      <b/>
      <sz val="10"/>
      <name val="Arial CE"/>
      <family val="2"/>
    </font>
    <font>
      <b/>
      <sz val="12"/>
      <name val="Arial CE"/>
      <family val="2"/>
    </font>
    <font>
      <sz val="14"/>
      <name val="Arial CE"/>
      <family val="2"/>
    </font>
    <font>
      <sz val="12"/>
      <name val="Arial CE"/>
      <family val="2"/>
    </font>
    <font>
      <u val="single"/>
      <sz val="10"/>
      <color indexed="12"/>
      <name val="Arial CE"/>
      <family val="0"/>
    </font>
    <font>
      <u val="single"/>
      <sz val="10"/>
      <color indexed="36"/>
      <name val="Arial CE"/>
      <family val="0"/>
    </font>
    <font>
      <sz val="10"/>
      <name val="Tahoma"/>
      <family val="2"/>
    </font>
    <font>
      <vertAlign val="superscript"/>
      <sz val="10"/>
      <name val="Tahoma"/>
      <family val="2"/>
    </font>
    <font>
      <b/>
      <sz val="10"/>
      <name val="Tahoma"/>
      <family val="2"/>
    </font>
    <font>
      <sz val="10"/>
      <color indexed="9"/>
      <name val="Tahoma"/>
      <family val="2"/>
    </font>
    <font>
      <sz val="12"/>
      <name val="Tahoma"/>
      <family val="2"/>
    </font>
    <font>
      <b/>
      <sz val="12"/>
      <name val="Tahoma"/>
      <family val="2"/>
    </font>
    <font>
      <b/>
      <sz val="14"/>
      <name val="Tahoma"/>
      <family val="2"/>
    </font>
    <font>
      <b/>
      <sz val="20"/>
      <name val="Tahoma"/>
      <family val="2"/>
    </font>
    <font>
      <sz val="14"/>
      <name val="Tahoma"/>
      <family val="2"/>
    </font>
    <font>
      <b/>
      <sz val="11"/>
      <name val="Tahoma"/>
      <family val="2"/>
    </font>
    <font>
      <sz val="10"/>
      <name val="Arial"/>
      <family val="2"/>
    </font>
    <font>
      <vertAlign val="superscript"/>
      <sz val="10"/>
      <name val="Arial"/>
      <family val="2"/>
    </font>
    <font>
      <sz val="10"/>
      <color indexed="17"/>
      <name val="Arial CE"/>
      <family val="0"/>
    </font>
    <font>
      <sz val="10"/>
      <color indexed="18"/>
      <name val="Tahoma"/>
      <family val="2"/>
    </font>
    <font>
      <b/>
      <sz val="10"/>
      <color indexed="18"/>
      <name val="Tahoma"/>
      <family val="2"/>
    </font>
    <font>
      <sz val="10"/>
      <color indexed="18"/>
      <name val="Arial CE"/>
      <family val="0"/>
    </font>
    <font>
      <b/>
      <i/>
      <sz val="10"/>
      <name val="Tahoma"/>
      <family val="2"/>
    </font>
    <font>
      <sz val="10"/>
      <color indexed="12"/>
      <name val="Tahoma"/>
      <family val="2"/>
    </font>
    <font>
      <u val="single"/>
      <sz val="10"/>
      <color indexed="12"/>
      <name val="Arial"/>
      <family val="2"/>
    </font>
    <font>
      <b/>
      <sz val="9"/>
      <name val="Tahoma"/>
      <family val="2"/>
    </font>
    <font>
      <b/>
      <sz val="9"/>
      <name val="Arial CE"/>
      <family val="0"/>
    </font>
    <font>
      <sz val="10"/>
      <color indexed="10"/>
      <name val="Tahoma"/>
      <family val="2"/>
    </font>
    <font>
      <sz val="10"/>
      <color indexed="8"/>
      <name val="Tahoma"/>
      <family val="2"/>
    </font>
    <font>
      <b/>
      <sz val="10"/>
      <color indexed="12"/>
      <name val="Tahoma"/>
      <family val="2"/>
    </font>
    <font>
      <vertAlign val="superscript"/>
      <sz val="10"/>
      <color indexed="8"/>
      <name val="Tahoma"/>
      <family val="2"/>
    </font>
    <font>
      <sz val="10"/>
      <color indexed="8"/>
      <name val="Arial CE"/>
      <family val="0"/>
    </font>
    <font>
      <sz val="10"/>
      <color indexed="8"/>
      <name val="Arial"/>
      <family val="2"/>
    </font>
    <font>
      <sz val="8"/>
      <name val="Arial CE"/>
      <family val="0"/>
    </font>
    <font>
      <i/>
      <sz val="10"/>
      <name val="Arial CE"/>
      <family val="2"/>
    </font>
    <font>
      <i/>
      <sz val="10"/>
      <color indexed="8"/>
      <name val="Times New Roman"/>
      <family val="1"/>
    </font>
    <font>
      <i/>
      <sz val="10"/>
      <name val="Times New Roman"/>
      <family val="1"/>
    </font>
    <font>
      <b/>
      <sz val="10"/>
      <color indexed="8"/>
      <name val="Arial CE"/>
      <family val="2"/>
    </font>
    <font>
      <b/>
      <sz val="14"/>
      <color indexed="8"/>
      <name val="Arial CE"/>
      <family val="0"/>
    </font>
    <font>
      <b/>
      <sz val="10"/>
      <name val="Arial"/>
      <family val="2"/>
    </font>
    <font>
      <b/>
      <i/>
      <sz val="10"/>
      <name val="Times New Roman"/>
      <family val="1"/>
    </font>
    <font>
      <b/>
      <i/>
      <sz val="10"/>
      <color indexed="8"/>
      <name val="Times New Roman"/>
      <family val="1"/>
    </font>
    <font>
      <b/>
      <sz val="10"/>
      <color indexed="12"/>
      <name val="Arial"/>
      <family val="2"/>
    </font>
    <font>
      <b/>
      <sz val="10"/>
      <color indexed="8"/>
      <name val="Arial"/>
      <family val="2"/>
    </font>
    <font>
      <sz val="10"/>
      <name val="Calibri"/>
      <family val="2"/>
    </font>
    <font>
      <sz val="12"/>
      <name val="Times New Roman"/>
      <family val="1"/>
    </font>
    <font>
      <b/>
      <sz val="8"/>
      <name val="Arial CE"/>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name val="SLO Arial"/>
      <family val="2"/>
    </font>
    <font>
      <sz val="9"/>
      <name val="Arial"/>
      <family val="2"/>
    </font>
    <font>
      <b/>
      <sz val="12"/>
      <name val="Arial"/>
      <family val="2"/>
    </font>
    <font>
      <b/>
      <sz val="11"/>
      <name val="Arial CE"/>
      <family val="0"/>
    </font>
    <font>
      <sz val="11"/>
      <name val="Arial CE"/>
      <family val="0"/>
    </font>
    <font>
      <b/>
      <sz val="11"/>
      <name val="Arial"/>
      <family val="2"/>
    </font>
    <font>
      <b/>
      <sz val="12"/>
      <name val="Swis721 Cn BT"/>
      <family val="2"/>
    </font>
    <font>
      <b/>
      <u val="double"/>
      <sz val="14"/>
      <name val="Arial"/>
      <family val="2"/>
    </font>
    <font>
      <sz val="11"/>
      <name val="Arial"/>
      <family val="2"/>
    </font>
    <font>
      <b/>
      <i/>
      <sz val="11"/>
      <name val="Calibri"/>
      <family val="2"/>
    </font>
    <font>
      <i/>
      <sz val="11"/>
      <name val="Calibri"/>
      <family val="2"/>
    </font>
    <font>
      <sz val="11"/>
      <name val="Symbol"/>
      <family val="1"/>
    </font>
    <font>
      <sz val="12"/>
      <color indexed="10"/>
      <name val="Tahoma"/>
      <family val="2"/>
    </font>
    <font>
      <sz val="12"/>
      <color indexed="8"/>
      <name val="Tahoma"/>
      <family val="2"/>
    </font>
    <font>
      <b/>
      <sz val="10"/>
      <color indexed="10"/>
      <name val="Tahoma"/>
      <family val="2"/>
    </font>
    <font>
      <sz val="10"/>
      <color indexed="10"/>
      <name val="Arial"/>
      <family val="2"/>
    </font>
    <font>
      <b/>
      <i/>
      <sz val="10"/>
      <color indexed="10"/>
      <name val="Tahoma"/>
      <family val="2"/>
    </font>
    <font>
      <sz val="10"/>
      <color indexed="63"/>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2"/>
      <color rgb="FFFF0000"/>
      <name val="Tahoma"/>
      <family val="2"/>
    </font>
    <font>
      <sz val="12"/>
      <color theme="1"/>
      <name val="Tahoma"/>
      <family val="2"/>
    </font>
    <font>
      <sz val="10"/>
      <color theme="1"/>
      <name val="Tahoma"/>
      <family val="2"/>
    </font>
    <font>
      <sz val="10"/>
      <color theme="1"/>
      <name val="Arial CE"/>
      <family val="0"/>
    </font>
    <font>
      <sz val="10"/>
      <color theme="1"/>
      <name val="Arial"/>
      <family val="2"/>
    </font>
    <font>
      <b/>
      <sz val="10"/>
      <color rgb="FFFF0000"/>
      <name val="Tahoma"/>
      <family val="2"/>
    </font>
    <font>
      <sz val="10"/>
      <color rgb="FFFF0000"/>
      <name val="Tahoma"/>
      <family val="2"/>
    </font>
    <font>
      <sz val="10"/>
      <color rgb="FFFF0000"/>
      <name val="Arial"/>
      <family val="2"/>
    </font>
    <font>
      <b/>
      <sz val="10"/>
      <color theme="1"/>
      <name val="Arial"/>
      <family val="2"/>
    </font>
    <font>
      <b/>
      <i/>
      <sz val="10"/>
      <color rgb="FFFF0000"/>
      <name val="Tahoma"/>
      <family val="2"/>
    </font>
    <font>
      <sz val="10"/>
      <color rgb="FF333333"/>
      <name val="Arial"/>
      <family val="2"/>
    </font>
  </fonts>
  <fills count="55">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C7CE"/>
        <bgColor indexed="64"/>
      </patternFill>
    </fill>
    <fill>
      <patternFill patternType="solid">
        <fgColor rgb="FFFFCC99"/>
        <bgColor indexed="64"/>
      </patternFill>
    </fill>
    <fill>
      <patternFill patternType="solid">
        <fgColor theme="0" tint="-0.3499799966812134"/>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n">
        <color indexed="62"/>
      </bottom>
    </border>
    <border>
      <left>
        <color indexed="63"/>
      </left>
      <right>
        <color indexed="63"/>
      </right>
      <top>
        <color indexed="63"/>
      </top>
      <bottom style="thick">
        <color theme="4" tint="0.49998000264167786"/>
      </bottom>
    </border>
    <border>
      <left/>
      <right/>
      <top/>
      <bottom style="thin">
        <color indexed="22"/>
      </bottom>
    </border>
    <border>
      <left>
        <color indexed="63"/>
      </left>
      <right>
        <color indexed="63"/>
      </right>
      <top>
        <color indexed="63"/>
      </top>
      <bottom style="medium">
        <color theme="4" tint="0.39998000860214233"/>
      </bottom>
    </border>
    <border>
      <left/>
      <right/>
      <top/>
      <bottom style="thin">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right/>
      <top/>
      <bottom style="thin"/>
    </border>
    <border>
      <left>
        <color indexed="63"/>
      </left>
      <right>
        <color indexed="63"/>
      </right>
      <top style="double"/>
      <bottom>
        <color indexed="63"/>
      </bottom>
    </border>
    <border>
      <left style="medium"/>
      <right style="medium"/>
      <top style="medium"/>
      <bottom style="medium"/>
    </border>
    <border>
      <left>
        <color indexed="63"/>
      </left>
      <right>
        <color indexed="63"/>
      </right>
      <top style="medium"/>
      <bottom style="medium"/>
    </border>
    <border>
      <left/>
      <right/>
      <top/>
      <bottom style="thin">
        <color indexed="8"/>
      </bottom>
    </border>
    <border>
      <left>
        <color indexed="63"/>
      </left>
      <right style="medium"/>
      <top style="medium"/>
      <bottom style="medium"/>
    </border>
    <border>
      <left style="medium"/>
      <right>
        <color indexed="63"/>
      </right>
      <top style="medium"/>
      <bottom style="medium"/>
    </border>
    <border>
      <left style="thin"/>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48" fillId="3" borderId="0" applyNumberFormat="0" applyBorder="0" applyAlignment="0" applyProtection="0"/>
    <xf numFmtId="0" fontId="83" fillId="4" borderId="0" applyNumberFormat="0" applyBorder="0" applyAlignment="0" applyProtection="0"/>
    <xf numFmtId="0" fontId="48" fillId="5" borderId="0" applyNumberFormat="0" applyBorder="0" applyAlignment="0" applyProtection="0"/>
    <xf numFmtId="0" fontId="83" fillId="6" borderId="0" applyNumberFormat="0" applyBorder="0" applyAlignment="0" applyProtection="0"/>
    <xf numFmtId="0" fontId="48" fillId="7" borderId="0" applyNumberFormat="0" applyBorder="0" applyAlignment="0" applyProtection="0"/>
    <xf numFmtId="0" fontId="83" fillId="8" borderId="0" applyNumberFormat="0" applyBorder="0" applyAlignment="0" applyProtection="0"/>
    <xf numFmtId="0" fontId="48" fillId="9" borderId="0" applyNumberFormat="0" applyBorder="0" applyAlignment="0" applyProtection="0"/>
    <xf numFmtId="0" fontId="83" fillId="10" borderId="0" applyNumberFormat="0" applyBorder="0" applyAlignment="0" applyProtection="0"/>
    <xf numFmtId="0" fontId="48" fillId="11" borderId="0" applyNumberFormat="0" applyBorder="0" applyAlignment="0" applyProtection="0"/>
    <xf numFmtId="0" fontId="83" fillId="12" borderId="0" applyNumberFormat="0" applyBorder="0" applyAlignment="0" applyProtection="0"/>
    <xf numFmtId="0" fontId="48" fillId="13" borderId="0" applyNumberFormat="0" applyBorder="0" applyAlignment="0" applyProtection="0"/>
    <xf numFmtId="0" fontId="83" fillId="14" borderId="0" applyNumberFormat="0" applyBorder="0" applyAlignment="0" applyProtection="0"/>
    <xf numFmtId="0" fontId="48" fillId="15" borderId="0" applyNumberFormat="0" applyBorder="0" applyAlignment="0" applyProtection="0"/>
    <xf numFmtId="0" fontId="83" fillId="16" borderId="0" applyNumberFormat="0" applyBorder="0" applyAlignment="0" applyProtection="0"/>
    <xf numFmtId="0" fontId="48" fillId="17" borderId="0" applyNumberFormat="0" applyBorder="0" applyAlignment="0" applyProtection="0"/>
    <xf numFmtId="0" fontId="83" fillId="18" borderId="0" applyNumberFormat="0" applyBorder="0" applyAlignment="0" applyProtection="0"/>
    <xf numFmtId="0" fontId="48" fillId="19" borderId="0" applyNumberFormat="0" applyBorder="0" applyAlignment="0" applyProtection="0"/>
    <xf numFmtId="0" fontId="83" fillId="20" borderId="0" applyNumberFormat="0" applyBorder="0" applyAlignment="0" applyProtection="0"/>
    <xf numFmtId="0" fontId="48" fillId="9" borderId="0" applyNumberFormat="0" applyBorder="0" applyAlignment="0" applyProtection="0"/>
    <xf numFmtId="0" fontId="83" fillId="21" borderId="0" applyNumberFormat="0" applyBorder="0" applyAlignment="0" applyProtection="0"/>
    <xf numFmtId="0" fontId="48" fillId="15" borderId="0" applyNumberFormat="0" applyBorder="0" applyAlignment="0" applyProtection="0"/>
    <xf numFmtId="0" fontId="83" fillId="22" borderId="0" applyNumberFormat="0" applyBorder="0" applyAlignment="0" applyProtection="0"/>
    <xf numFmtId="0" fontId="48" fillId="23" borderId="0" applyNumberFormat="0" applyBorder="0" applyAlignment="0" applyProtection="0"/>
    <xf numFmtId="0" fontId="84" fillId="24" borderId="0" applyNumberFormat="0" applyBorder="0" applyAlignment="0" applyProtection="0"/>
    <xf numFmtId="0" fontId="49" fillId="25" borderId="0" applyNumberFormat="0" applyBorder="0" applyAlignment="0" applyProtection="0"/>
    <xf numFmtId="0" fontId="84" fillId="26" borderId="0" applyNumberFormat="0" applyBorder="0" applyAlignment="0" applyProtection="0"/>
    <xf numFmtId="0" fontId="49" fillId="17" borderId="0" applyNumberFormat="0" applyBorder="0" applyAlignment="0" applyProtection="0"/>
    <xf numFmtId="0" fontId="84" fillId="18" borderId="0" applyNumberFormat="0" applyBorder="0" applyAlignment="0" applyProtection="0"/>
    <xf numFmtId="0" fontId="49" fillId="19" borderId="0" applyNumberFormat="0" applyBorder="0" applyAlignment="0" applyProtection="0"/>
    <xf numFmtId="0" fontId="84" fillId="27" borderId="0" applyNumberFormat="0" applyBorder="0" applyAlignment="0" applyProtection="0"/>
    <xf numFmtId="0" fontId="49" fillId="28" borderId="0" applyNumberFormat="0" applyBorder="0" applyAlignment="0" applyProtection="0"/>
    <xf numFmtId="0" fontId="84" fillId="29" borderId="0" applyNumberFormat="0" applyBorder="0" applyAlignment="0" applyProtection="0"/>
    <xf numFmtId="0" fontId="49" fillId="30" borderId="0" applyNumberFormat="0" applyBorder="0" applyAlignment="0" applyProtection="0"/>
    <xf numFmtId="0" fontId="84" fillId="31" borderId="0" applyNumberFormat="0" applyBorder="0" applyAlignment="0" applyProtection="0"/>
    <xf numFmtId="0" fontId="49" fillId="32" borderId="0" applyNumberFormat="0" applyBorder="0" applyAlignment="0" applyProtection="0"/>
    <xf numFmtId="173" fontId="0" fillId="0" borderId="0" applyFont="0" applyFill="0" applyBorder="0" applyAlignment="0" applyProtection="0"/>
    <xf numFmtId="0" fontId="85" fillId="33" borderId="0" applyNumberFormat="0" applyBorder="0" applyAlignment="0" applyProtection="0"/>
    <xf numFmtId="0" fontId="50" fillId="7" borderId="0" applyNumberFormat="0" applyBorder="0" applyAlignment="0" applyProtection="0"/>
    <xf numFmtId="0" fontId="5" fillId="0" borderId="0" applyNumberFormat="0" applyFill="0" applyBorder="0" applyAlignment="0" applyProtection="0"/>
    <xf numFmtId="0" fontId="25" fillId="0" borderId="0" applyNumberFormat="0" applyFill="0" applyBorder="0" applyAlignment="0" applyProtection="0"/>
    <xf numFmtId="0" fontId="86" fillId="34" borderId="1" applyNumberFormat="0" applyAlignment="0" applyProtection="0"/>
    <xf numFmtId="0" fontId="51" fillId="35" borderId="2" applyNumberFormat="0" applyAlignment="0" applyProtection="0"/>
    <xf numFmtId="0" fontId="87" fillId="0" borderId="0" applyNumberFormat="0" applyFill="0" applyBorder="0" applyAlignment="0" applyProtection="0"/>
    <xf numFmtId="0" fontId="88" fillId="0" borderId="3" applyNumberFormat="0" applyFill="0" applyAlignment="0" applyProtection="0"/>
    <xf numFmtId="0" fontId="53" fillId="0" borderId="4" applyNumberFormat="0" applyFill="0" applyAlignment="0" applyProtection="0"/>
    <xf numFmtId="0" fontId="89" fillId="0" borderId="5" applyNumberFormat="0" applyFill="0" applyAlignment="0" applyProtection="0"/>
    <xf numFmtId="0" fontId="54" fillId="0" borderId="6" applyNumberFormat="0" applyFill="0" applyAlignment="0" applyProtection="0"/>
    <xf numFmtId="0" fontId="90" fillId="0" borderId="7" applyNumberFormat="0" applyFill="0" applyAlignment="0" applyProtection="0"/>
    <xf numFmtId="0" fontId="55" fillId="0" borderId="8" applyNumberFormat="0" applyFill="0" applyAlignment="0" applyProtection="0"/>
    <xf numFmtId="0" fontId="90" fillId="0" borderId="0" applyNumberFormat="0" applyFill="0" applyBorder="0" applyAlignment="0" applyProtection="0"/>
    <xf numFmtId="0" fontId="55" fillId="0" borderId="0" applyNumberFormat="0" applyFill="0" applyBorder="0" applyAlignment="0" applyProtection="0"/>
    <xf numFmtId="0" fontId="52" fillId="0" borderId="0" applyNumberFormat="0" applyFill="0" applyBorder="0" applyAlignment="0" applyProtection="0"/>
    <xf numFmtId="0" fontId="17" fillId="0" borderId="0">
      <alignment/>
      <protection/>
    </xf>
    <xf numFmtId="0" fontId="83" fillId="0" borderId="0">
      <alignment/>
      <protection/>
    </xf>
    <xf numFmtId="0" fontId="83" fillId="0" borderId="0">
      <alignment/>
      <protection/>
    </xf>
    <xf numFmtId="0" fontId="17" fillId="0" borderId="0">
      <alignment/>
      <protection/>
    </xf>
    <xf numFmtId="0" fontId="0" fillId="0" borderId="0">
      <alignment/>
      <protection/>
    </xf>
    <xf numFmtId="0" fontId="73" fillId="0" borderId="0">
      <alignment/>
      <protection/>
    </xf>
    <xf numFmtId="0" fontId="91" fillId="36" borderId="0" applyNumberFormat="0" applyBorder="0" applyAlignment="0" applyProtection="0"/>
    <xf numFmtId="0" fontId="56" fillId="37" borderId="0" applyNumberFormat="0" applyBorder="0" applyAlignment="0" applyProtection="0"/>
    <xf numFmtId="0" fontId="17" fillId="0" borderId="0">
      <alignment/>
      <protection/>
    </xf>
    <xf numFmtId="0" fontId="6" fillId="0" borderId="0" applyNumberForma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0" fillId="38" borderId="9" applyNumberFormat="0" applyFont="0" applyAlignment="0" applyProtection="0"/>
    <xf numFmtId="0" fontId="0" fillId="39" borderId="10" applyNumberFormat="0" applyAlignment="0" applyProtection="0"/>
    <xf numFmtId="0" fontId="92" fillId="0" borderId="0" applyNumberFormat="0" applyFill="0" applyBorder="0" applyAlignment="0" applyProtection="0"/>
    <xf numFmtId="0" fontId="57" fillId="0" borderId="0" applyNumberFormat="0" applyFill="0" applyBorder="0" applyAlignment="0" applyProtection="0"/>
    <xf numFmtId="0" fontId="93" fillId="0" borderId="0" applyNumberFormat="0" applyFill="0" applyBorder="0" applyAlignment="0" applyProtection="0"/>
    <xf numFmtId="0" fontId="58" fillId="0" borderId="0" applyNumberFormat="0" applyFill="0" applyBorder="0" applyAlignment="0" applyProtection="0"/>
    <xf numFmtId="0" fontId="84" fillId="40" borderId="0" applyNumberFormat="0" applyBorder="0" applyAlignment="0" applyProtection="0"/>
    <xf numFmtId="0" fontId="49" fillId="41" borderId="0" applyNumberFormat="0" applyBorder="0" applyAlignment="0" applyProtection="0"/>
    <xf numFmtId="0" fontId="84" fillId="42" borderId="0" applyNumberFormat="0" applyBorder="0" applyAlignment="0" applyProtection="0"/>
    <xf numFmtId="0" fontId="49" fillId="43" borderId="0" applyNumberFormat="0" applyBorder="0" applyAlignment="0" applyProtection="0"/>
    <xf numFmtId="0" fontId="84" fillId="44" borderId="0" applyNumberFormat="0" applyBorder="0" applyAlignment="0" applyProtection="0"/>
    <xf numFmtId="0" fontId="49" fillId="45" borderId="0" applyNumberFormat="0" applyBorder="0" applyAlignment="0" applyProtection="0"/>
    <xf numFmtId="0" fontId="84" fillId="46" borderId="0" applyNumberFormat="0" applyBorder="0" applyAlignment="0" applyProtection="0"/>
    <xf numFmtId="0" fontId="49" fillId="28" borderId="0" applyNumberFormat="0" applyBorder="0" applyAlignment="0" applyProtection="0"/>
    <xf numFmtId="0" fontId="84" fillId="47" borderId="0" applyNumberFormat="0" applyBorder="0" applyAlignment="0" applyProtection="0"/>
    <xf numFmtId="0" fontId="49" fillId="30" borderId="0" applyNumberFormat="0" applyBorder="0" applyAlignment="0" applyProtection="0"/>
    <xf numFmtId="0" fontId="84" fillId="48" borderId="0" applyNumberFormat="0" applyBorder="0" applyAlignment="0" applyProtection="0"/>
    <xf numFmtId="0" fontId="49" fillId="49" borderId="0" applyNumberFormat="0" applyBorder="0" applyAlignment="0" applyProtection="0"/>
    <xf numFmtId="0" fontId="94" fillId="0" borderId="11" applyNumberFormat="0" applyFill="0" applyAlignment="0" applyProtection="0"/>
    <xf numFmtId="0" fontId="59" fillId="0" borderId="12" applyNumberFormat="0" applyFill="0" applyAlignment="0" applyProtection="0"/>
    <xf numFmtId="0" fontId="95" fillId="50" borderId="13" applyNumberFormat="0" applyAlignment="0" applyProtection="0"/>
    <xf numFmtId="0" fontId="60" fillId="51" borderId="14" applyNumberFormat="0" applyAlignment="0" applyProtection="0"/>
    <xf numFmtId="0" fontId="96" fillId="34" borderId="15" applyNumberFormat="0" applyAlignment="0" applyProtection="0"/>
    <xf numFmtId="0" fontId="61" fillId="35" borderId="16" applyNumberFormat="0" applyAlignment="0" applyProtection="0"/>
    <xf numFmtId="0" fontId="97" fillId="52" borderId="0" applyNumberFormat="0" applyBorder="0" applyAlignment="0" applyProtection="0"/>
    <xf numFmtId="0" fontId="62" fillId="5"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173" fontId="17" fillId="0" borderId="0" applyFont="0" applyFill="0" applyBorder="0" applyAlignment="0" applyProtection="0"/>
    <xf numFmtId="191" fontId="0" fillId="0" borderId="0" applyFill="0" applyBorder="0" applyAlignment="0" applyProtection="0"/>
    <xf numFmtId="173" fontId="17" fillId="0" borderId="0" applyFont="0" applyFill="0" applyBorder="0" applyAlignment="0" applyProtection="0"/>
    <xf numFmtId="0" fontId="98" fillId="53" borderId="15" applyNumberFormat="0" applyAlignment="0" applyProtection="0"/>
    <xf numFmtId="0" fontId="63" fillId="13" borderId="16" applyNumberFormat="0" applyAlignment="0" applyProtection="0"/>
    <xf numFmtId="0" fontId="99" fillId="0" borderId="17" applyNumberFormat="0" applyFill="0" applyAlignment="0" applyProtection="0"/>
    <xf numFmtId="0" fontId="64" fillId="0" borderId="18" applyNumberFormat="0" applyFill="0" applyAlignment="0" applyProtection="0"/>
  </cellStyleXfs>
  <cellXfs count="458">
    <xf numFmtId="0" fontId="0" fillId="0" borderId="0" xfId="0" applyAlignment="1">
      <alignment/>
    </xf>
    <xf numFmtId="0" fontId="1" fillId="0" borderId="0" xfId="0" applyFont="1" applyAlignment="1">
      <alignment/>
    </xf>
    <xf numFmtId="4" fontId="0" fillId="0" borderId="0" xfId="0" applyNumberFormat="1" applyAlignment="1">
      <alignment/>
    </xf>
    <xf numFmtId="0" fontId="2" fillId="0" borderId="0" xfId="0" applyFont="1" applyAlignment="1">
      <alignment/>
    </xf>
    <xf numFmtId="0" fontId="0" fillId="0" borderId="0" xfId="0" applyAlignment="1">
      <alignment wrapText="1"/>
    </xf>
    <xf numFmtId="49" fontId="0" fillId="0" borderId="0" xfId="0" applyNumberFormat="1" applyAlignment="1">
      <alignment vertical="top"/>
    </xf>
    <xf numFmtId="0" fontId="3" fillId="0" borderId="0" xfId="0" applyFont="1" applyAlignment="1">
      <alignment/>
    </xf>
    <xf numFmtId="0" fontId="4" fillId="0" borderId="0" xfId="0" applyFont="1" applyAlignment="1">
      <alignment/>
    </xf>
    <xf numFmtId="0" fontId="2" fillId="0" borderId="0" xfId="0" applyFont="1" applyBorder="1" applyAlignment="1">
      <alignment/>
    </xf>
    <xf numFmtId="0" fontId="7" fillId="0" borderId="0" xfId="0" applyFont="1" applyAlignment="1">
      <alignment wrapText="1"/>
    </xf>
    <xf numFmtId="0" fontId="7" fillId="0" borderId="0" xfId="0" applyFont="1" applyAlignment="1">
      <alignment/>
    </xf>
    <xf numFmtId="4" fontId="7" fillId="0" borderId="0" xfId="0" applyNumberFormat="1" applyFont="1" applyAlignment="1">
      <alignment/>
    </xf>
    <xf numFmtId="49" fontId="0" fillId="0" borderId="0" xfId="0" applyNumberFormat="1" applyFont="1" applyAlignment="1">
      <alignment horizontal="left" vertical="top"/>
    </xf>
    <xf numFmtId="4" fontId="9" fillId="0" borderId="0" xfId="0" applyNumberFormat="1" applyFont="1" applyAlignment="1">
      <alignment/>
    </xf>
    <xf numFmtId="49" fontId="11" fillId="0" borderId="0" xfId="0" applyNumberFormat="1" applyFont="1" applyAlignment="1">
      <alignment horizontal="left" vertical="top"/>
    </xf>
    <xf numFmtId="49" fontId="12" fillId="0" borderId="0" xfId="0" applyNumberFormat="1" applyFont="1" applyAlignment="1">
      <alignment horizontal="left" vertical="top"/>
    </xf>
    <xf numFmtId="49" fontId="7" fillId="0" borderId="0" xfId="0" applyNumberFormat="1" applyFont="1" applyAlignment="1">
      <alignment horizontal="left" vertical="top"/>
    </xf>
    <xf numFmtId="0" fontId="7" fillId="0" borderId="0" xfId="0" applyFont="1" applyAlignment="1">
      <alignment horizontal="center"/>
    </xf>
    <xf numFmtId="49" fontId="15" fillId="0" borderId="0" xfId="0" applyNumberFormat="1" applyFont="1" applyAlignment="1">
      <alignment horizontal="left" vertical="top"/>
    </xf>
    <xf numFmtId="49" fontId="9" fillId="0" borderId="19" xfId="0" applyNumberFormat="1" applyFont="1" applyBorder="1" applyAlignment="1">
      <alignment horizontal="left" vertical="top"/>
    </xf>
    <xf numFmtId="0" fontId="9" fillId="0" borderId="19" xfId="0" applyFont="1" applyBorder="1" applyAlignment="1">
      <alignment wrapText="1"/>
    </xf>
    <xf numFmtId="0" fontId="9" fillId="0" borderId="19" xfId="0" applyFont="1" applyBorder="1" applyAlignment="1">
      <alignment horizontal="center"/>
    </xf>
    <xf numFmtId="49" fontId="9" fillId="0" borderId="0" xfId="0" applyNumberFormat="1" applyFont="1" applyAlignment="1">
      <alignment vertical="top"/>
    </xf>
    <xf numFmtId="0" fontId="9" fillId="0" borderId="0" xfId="0" applyFont="1" applyAlignment="1">
      <alignment wrapText="1"/>
    </xf>
    <xf numFmtId="0" fontId="9" fillId="0" borderId="0" xfId="0" applyFont="1" applyAlignment="1">
      <alignment/>
    </xf>
    <xf numFmtId="49" fontId="10" fillId="0" borderId="0" xfId="0" applyNumberFormat="1" applyFont="1" applyAlignment="1">
      <alignment horizontal="left" vertical="top"/>
    </xf>
    <xf numFmtId="4" fontId="0" fillId="0" borderId="0" xfId="0" applyNumberFormat="1" applyFont="1" applyAlignment="1">
      <alignment/>
    </xf>
    <xf numFmtId="4" fontId="19" fillId="0" borderId="0" xfId="0" applyNumberFormat="1" applyFont="1" applyAlignment="1">
      <alignment/>
    </xf>
    <xf numFmtId="0" fontId="20" fillId="0" borderId="0" xfId="0" applyFont="1" applyAlignment="1">
      <alignment horizontal="center"/>
    </xf>
    <xf numFmtId="4" fontId="21" fillId="0" borderId="0" xfId="0" applyNumberFormat="1" applyFont="1" applyAlignment="1">
      <alignment/>
    </xf>
    <xf numFmtId="4" fontId="22" fillId="0" borderId="0" xfId="0" applyNumberFormat="1" applyFont="1" applyAlignment="1">
      <alignment/>
    </xf>
    <xf numFmtId="4" fontId="9" fillId="0" borderId="19" xfId="0" applyNumberFormat="1" applyFont="1" applyBorder="1" applyAlignment="1">
      <alignment horizontal="center"/>
    </xf>
    <xf numFmtId="4" fontId="7" fillId="0" borderId="0" xfId="0" applyNumberFormat="1" applyFont="1" applyFill="1" applyBorder="1" applyAlignment="1">
      <alignment horizontal="right"/>
    </xf>
    <xf numFmtId="4" fontId="7" fillId="0" borderId="0" xfId="0" applyNumberFormat="1" applyFont="1" applyFill="1" applyBorder="1" applyAlignment="1">
      <alignment/>
    </xf>
    <xf numFmtId="0" fontId="0" fillId="0" borderId="0" xfId="0" applyBorder="1" applyAlignment="1">
      <alignment/>
    </xf>
    <xf numFmtId="0" fontId="1" fillId="0" borderId="0" xfId="0" applyFont="1" applyBorder="1" applyAlignment="1">
      <alignment/>
    </xf>
    <xf numFmtId="0" fontId="3" fillId="0" borderId="0" xfId="0" applyFont="1" applyBorder="1" applyAlignment="1">
      <alignment/>
    </xf>
    <xf numFmtId="0" fontId="4" fillId="0" borderId="0" xfId="0" applyFont="1" applyBorder="1" applyAlignment="1">
      <alignment/>
    </xf>
    <xf numFmtId="4" fontId="0" fillId="0" borderId="0" xfId="0" applyNumberFormat="1" applyBorder="1" applyAlignment="1">
      <alignment/>
    </xf>
    <xf numFmtId="0" fontId="9" fillId="0" borderId="0" xfId="0" applyFont="1" applyBorder="1" applyAlignment="1">
      <alignment/>
    </xf>
    <xf numFmtId="4" fontId="9" fillId="0" borderId="0" xfId="0" applyNumberFormat="1" applyFont="1" applyBorder="1" applyAlignment="1">
      <alignment/>
    </xf>
    <xf numFmtId="49" fontId="9" fillId="0" borderId="0" xfId="0" applyNumberFormat="1" applyFont="1" applyBorder="1" applyAlignment="1">
      <alignment horizontal="right" vertical="top"/>
    </xf>
    <xf numFmtId="0" fontId="9" fillId="0" borderId="0" xfId="0" applyFont="1" applyBorder="1" applyAlignment="1">
      <alignment horizontal="left" wrapText="1"/>
    </xf>
    <xf numFmtId="0" fontId="9" fillId="0" borderId="0" xfId="0" applyFont="1" applyBorder="1" applyAlignment="1">
      <alignment horizontal="right"/>
    </xf>
    <xf numFmtId="0" fontId="9" fillId="0" borderId="0" xfId="0" applyFont="1" applyBorder="1" applyAlignment="1">
      <alignment horizontal="justify" wrapText="1"/>
    </xf>
    <xf numFmtId="2" fontId="7" fillId="0" borderId="0" xfId="0" applyNumberFormat="1" applyFont="1" applyFill="1" applyBorder="1" applyAlignment="1">
      <alignment horizontal="right"/>
    </xf>
    <xf numFmtId="0" fontId="0" fillId="0" borderId="0" xfId="0" applyFill="1" applyBorder="1" applyAlignment="1">
      <alignment/>
    </xf>
    <xf numFmtId="49" fontId="100" fillId="0" borderId="0" xfId="0" applyNumberFormat="1" applyFont="1" applyAlignment="1">
      <alignment horizontal="left" vertical="top"/>
    </xf>
    <xf numFmtId="0" fontId="23" fillId="0" borderId="0" xfId="0" applyFont="1" applyBorder="1" applyAlignment="1">
      <alignment horizontal="left" wrapText="1"/>
    </xf>
    <xf numFmtId="4" fontId="7" fillId="0" borderId="0" xfId="0" applyNumberFormat="1" applyFont="1" applyFill="1" applyAlignment="1">
      <alignment/>
    </xf>
    <xf numFmtId="0" fontId="9" fillId="0" borderId="0" xfId="0" applyFont="1" applyAlignment="1">
      <alignment horizontal="right"/>
    </xf>
    <xf numFmtId="0" fontId="9" fillId="0" borderId="0" xfId="0" applyFont="1" applyAlignment="1">
      <alignment horizontal="right" wrapText="1"/>
    </xf>
    <xf numFmtId="4" fontId="30" fillId="0" borderId="0" xfId="0" applyNumberFormat="1" applyFont="1" applyAlignment="1">
      <alignment/>
    </xf>
    <xf numFmtId="0" fontId="7" fillId="0" borderId="0" xfId="0" applyFont="1" applyAlignment="1">
      <alignment horizontal="center" vertical="center" wrapText="1"/>
    </xf>
    <xf numFmtId="2" fontId="7" fillId="0" borderId="0" xfId="0" applyNumberFormat="1" applyFont="1" applyFill="1" applyBorder="1" applyAlignment="1">
      <alignment/>
    </xf>
    <xf numFmtId="49" fontId="101" fillId="0" borderId="0" xfId="0" applyNumberFormat="1" applyFont="1" applyAlignment="1">
      <alignment horizontal="left" vertical="top"/>
    </xf>
    <xf numFmtId="0" fontId="7" fillId="0" borderId="0" xfId="0" applyFont="1" applyAlignment="1">
      <alignment horizontal="justify" vertical="top" wrapText="1"/>
    </xf>
    <xf numFmtId="4" fontId="0" fillId="0" borderId="0" xfId="0" applyNumberFormat="1" applyFont="1" applyAlignment="1">
      <alignment/>
    </xf>
    <xf numFmtId="4" fontId="102" fillId="0" borderId="0" xfId="0" applyNumberFormat="1" applyFont="1" applyFill="1" applyBorder="1" applyAlignment="1">
      <alignment horizontal="right"/>
    </xf>
    <xf numFmtId="4" fontId="102" fillId="0" borderId="0" xfId="0" applyNumberFormat="1" applyFont="1" applyFill="1" applyBorder="1" applyAlignment="1">
      <alignment/>
    </xf>
    <xf numFmtId="4" fontId="103" fillId="0" borderId="0" xfId="0" applyNumberFormat="1" applyFont="1" applyAlignment="1">
      <alignment/>
    </xf>
    <xf numFmtId="0" fontId="102" fillId="0" borderId="0" xfId="0" applyFont="1" applyAlignment="1">
      <alignment horizontal="center" vertical="center" wrapText="1"/>
    </xf>
    <xf numFmtId="0" fontId="17" fillId="0" borderId="0" xfId="0" applyFont="1" applyAlignment="1">
      <alignment horizontal="justify" vertical="top" wrapText="1"/>
    </xf>
    <xf numFmtId="0" fontId="17" fillId="0" borderId="0" xfId="0" applyFont="1" applyAlignment="1">
      <alignment wrapText="1"/>
    </xf>
    <xf numFmtId="49" fontId="102" fillId="0" borderId="0" xfId="0" applyNumberFormat="1" applyFont="1" applyAlignment="1">
      <alignment horizontal="left" vertical="top"/>
    </xf>
    <xf numFmtId="49" fontId="7" fillId="0" borderId="0" xfId="0" applyNumberFormat="1" applyFont="1" applyAlignment="1">
      <alignment horizontal="justify" vertical="top" wrapText="1"/>
    </xf>
    <xf numFmtId="49" fontId="102" fillId="0" borderId="0" xfId="0" applyNumberFormat="1" applyFont="1" applyAlignment="1">
      <alignment horizontal="left" vertical="center"/>
    </xf>
    <xf numFmtId="0" fontId="104" fillId="0" borderId="0" xfId="0" applyFont="1" applyAlignment="1">
      <alignment horizontal="justify" vertical="top" wrapText="1"/>
    </xf>
    <xf numFmtId="4" fontId="24" fillId="0" borderId="0" xfId="0" applyNumberFormat="1" applyFont="1" applyAlignment="1">
      <alignment/>
    </xf>
    <xf numFmtId="49" fontId="34" fillId="0" borderId="0" xfId="0" applyNumberFormat="1" applyFont="1" applyAlignment="1">
      <alignment horizontal="left" vertical="top" wrapText="1"/>
    </xf>
    <xf numFmtId="49" fontId="1" fillId="0" borderId="0" xfId="0" applyNumberFormat="1" applyFont="1" applyAlignment="1">
      <alignment vertical="top"/>
    </xf>
    <xf numFmtId="49" fontId="0" fillId="0" borderId="0" xfId="0" applyNumberFormat="1" applyFont="1" applyAlignment="1">
      <alignment horizontal="left" vertical="top" wrapText="1" indent="1"/>
    </xf>
    <xf numFmtId="4" fontId="32" fillId="0" borderId="0" xfId="0" applyNumberFormat="1" applyFont="1" applyAlignment="1">
      <alignment horizontal="right" vertical="top"/>
    </xf>
    <xf numFmtId="184" fontId="0" fillId="0" borderId="0" xfId="0" applyNumberFormat="1" applyAlignment="1">
      <alignment horizontal="right" vertical="top"/>
    </xf>
    <xf numFmtId="49" fontId="0" fillId="0" borderId="0" xfId="0" applyNumberFormat="1" applyAlignment="1">
      <alignment horizontal="left" vertical="top" wrapText="1" indent="1"/>
    </xf>
    <xf numFmtId="4" fontId="32" fillId="0" borderId="0" xfId="0" applyNumberFormat="1" applyFont="1" applyAlignment="1">
      <alignment horizontal="center" vertical="top"/>
    </xf>
    <xf numFmtId="0" fontId="35" fillId="0" borderId="0" xfId="0" applyFont="1" applyAlignment="1">
      <alignment vertical="top"/>
    </xf>
    <xf numFmtId="4" fontId="36" fillId="0" borderId="0" xfId="0" applyNumberFormat="1" applyFont="1" applyAlignment="1">
      <alignment horizontal="center" vertical="top"/>
    </xf>
    <xf numFmtId="184" fontId="37" fillId="0" borderId="0" xfId="0" applyNumberFormat="1" applyFont="1" applyAlignment="1">
      <alignment horizontal="left" vertical="top"/>
    </xf>
    <xf numFmtId="49" fontId="1" fillId="0" borderId="0" xfId="0" applyNumberFormat="1" applyFont="1" applyAlignment="1">
      <alignment horizontal="left" vertical="top" wrapText="1" indent="1"/>
    </xf>
    <xf numFmtId="49" fontId="32" fillId="0" borderId="0" xfId="0" applyNumberFormat="1" applyFont="1" applyAlignment="1">
      <alignment horizontal="center" vertical="top" wrapText="1"/>
    </xf>
    <xf numFmtId="49" fontId="38" fillId="0" borderId="0" xfId="0" applyNumberFormat="1" applyFont="1" applyAlignment="1">
      <alignment horizontal="left" vertical="top" wrapText="1" indent="1"/>
    </xf>
    <xf numFmtId="4" fontId="38" fillId="0" borderId="0" xfId="0" applyNumberFormat="1" applyFont="1" applyAlignment="1">
      <alignment horizontal="right" vertical="top"/>
    </xf>
    <xf numFmtId="49" fontId="39" fillId="0" borderId="0" xfId="0" applyNumberFormat="1" applyFont="1" applyAlignment="1">
      <alignment horizontal="center" vertical="top" wrapText="1"/>
    </xf>
    <xf numFmtId="49" fontId="40" fillId="0" borderId="0" xfId="76" applyNumberFormat="1" applyFont="1" applyAlignment="1">
      <alignment horizontal="center" vertical="top"/>
      <protection/>
    </xf>
    <xf numFmtId="49" fontId="40" fillId="0" borderId="0" xfId="76" applyNumberFormat="1" applyFont="1" applyAlignment="1">
      <alignment horizontal="left" vertical="top" indent="1"/>
      <protection/>
    </xf>
    <xf numFmtId="0" fontId="0" fillId="0" borderId="0" xfId="0" applyAlignment="1">
      <alignment vertical="top"/>
    </xf>
    <xf numFmtId="49" fontId="40" fillId="0" borderId="20" xfId="76" applyNumberFormat="1" applyFont="1" applyBorder="1" applyAlignment="1">
      <alignment horizontal="center" vertical="top"/>
      <protection/>
    </xf>
    <xf numFmtId="49" fontId="40" fillId="0" borderId="20" xfId="76" applyNumberFormat="1" applyFont="1" applyBorder="1" applyAlignment="1">
      <alignment horizontal="left" vertical="top" indent="1"/>
      <protection/>
    </xf>
    <xf numFmtId="0" fontId="0" fillId="0" borderId="20" xfId="0" applyBorder="1" applyAlignment="1">
      <alignment vertical="top"/>
    </xf>
    <xf numFmtId="4" fontId="38" fillId="0" borderId="20" xfId="0" applyNumberFormat="1" applyFont="1" applyBorder="1" applyAlignment="1">
      <alignment horizontal="right" vertical="top"/>
    </xf>
    <xf numFmtId="4" fontId="32" fillId="0" borderId="20" xfId="0" applyNumberFormat="1" applyFont="1" applyBorder="1" applyAlignment="1">
      <alignment horizontal="right" vertical="top"/>
    </xf>
    <xf numFmtId="184" fontId="0" fillId="0" borderId="20" xfId="0" applyNumberFormat="1" applyBorder="1" applyAlignment="1">
      <alignment horizontal="right" vertical="top"/>
    </xf>
    <xf numFmtId="49" fontId="40" fillId="0" borderId="0" xfId="76" applyNumberFormat="1" applyFont="1" applyAlignment="1">
      <alignment horizontal="left" vertical="top" wrapText="1" indent="1"/>
      <protection/>
    </xf>
    <xf numFmtId="184" fontId="1" fillId="0" borderId="0" xfId="0" applyNumberFormat="1" applyFont="1" applyAlignment="1">
      <alignment horizontal="right" vertical="top"/>
    </xf>
    <xf numFmtId="49" fontId="41" fillId="0" borderId="19" xfId="0" applyNumberFormat="1" applyFont="1" applyBorder="1" applyAlignment="1">
      <alignment horizontal="center" vertical="center" wrapText="1"/>
    </xf>
    <xf numFmtId="49" fontId="41" fillId="0" borderId="19" xfId="0" applyNumberFormat="1" applyFont="1" applyBorder="1" applyAlignment="1">
      <alignment horizontal="left" vertical="top" wrapText="1"/>
    </xf>
    <xf numFmtId="4" fontId="42" fillId="0" borderId="19" xfId="0" applyNumberFormat="1" applyFont="1" applyBorder="1" applyAlignment="1">
      <alignment horizontal="center" vertical="center"/>
    </xf>
    <xf numFmtId="184" fontId="41" fillId="0" borderId="19" xfId="0" applyNumberFormat="1" applyFont="1" applyBorder="1" applyAlignment="1">
      <alignment horizontal="center" vertical="center"/>
    </xf>
    <xf numFmtId="2" fontId="32" fillId="0" borderId="0" xfId="0" applyNumberFormat="1" applyFont="1" applyAlignment="1">
      <alignment horizontal="center" vertical="top" wrapText="1"/>
    </xf>
    <xf numFmtId="4" fontId="32" fillId="0" borderId="0" xfId="0" applyNumberFormat="1" applyFont="1" applyAlignment="1">
      <alignment horizontal="center" vertical="top"/>
    </xf>
    <xf numFmtId="4" fontId="32" fillId="0" borderId="0" xfId="0" applyNumberFormat="1" applyFont="1" applyAlignment="1">
      <alignment horizontal="right" vertical="top"/>
    </xf>
    <xf numFmtId="184" fontId="0" fillId="0" borderId="0" xfId="0" applyNumberFormat="1" applyFont="1" applyAlignment="1">
      <alignment horizontal="right" vertical="top"/>
    </xf>
    <xf numFmtId="49" fontId="17" fillId="0" borderId="0" xfId="76" applyNumberFormat="1" applyFont="1" applyAlignment="1">
      <alignment horizontal="center" vertical="top"/>
      <protection/>
    </xf>
    <xf numFmtId="49" fontId="17" fillId="0" borderId="0" xfId="76" applyNumberFormat="1" applyFont="1" applyAlignment="1">
      <alignment horizontal="left" vertical="top" wrapText="1" indent="1"/>
      <protection/>
    </xf>
    <xf numFmtId="184" fontId="104" fillId="0" borderId="0" xfId="0" applyNumberFormat="1" applyFont="1" applyAlignment="1">
      <alignment horizontal="right" vertical="top"/>
    </xf>
    <xf numFmtId="0" fontId="0" fillId="0" borderId="0" xfId="0" applyFont="1" applyAlignment="1">
      <alignment vertical="top"/>
    </xf>
    <xf numFmtId="49" fontId="32" fillId="0" borderId="0" xfId="0" applyNumberFormat="1" applyFont="1" applyAlignment="1">
      <alignment horizontal="right" vertical="top" wrapText="1"/>
    </xf>
    <xf numFmtId="4" fontId="32" fillId="0" borderId="0" xfId="0" applyNumberFormat="1" applyFont="1" applyAlignment="1">
      <alignment horizontal="right" vertical="top" wrapText="1"/>
    </xf>
    <xf numFmtId="4" fontId="0" fillId="0" borderId="0" xfId="0" applyNumberFormat="1" applyAlignment="1">
      <alignment horizontal="right" vertical="top"/>
    </xf>
    <xf numFmtId="2" fontId="32" fillId="0" borderId="0" xfId="0" applyNumberFormat="1" applyFont="1" applyAlignment="1">
      <alignment horizontal="right" vertical="top" wrapText="1"/>
    </xf>
    <xf numFmtId="49" fontId="17" fillId="0" borderId="20" xfId="76" applyNumberFormat="1" applyFont="1" applyBorder="1" applyAlignment="1">
      <alignment horizontal="center" vertical="top"/>
      <protection/>
    </xf>
    <xf numFmtId="49" fontId="17" fillId="0" borderId="20" xfId="76" applyNumberFormat="1" applyFont="1" applyBorder="1" applyAlignment="1">
      <alignment horizontal="left" vertical="top" wrapText="1" indent="1"/>
      <protection/>
    </xf>
    <xf numFmtId="184" fontId="0" fillId="0" borderId="20" xfId="0" applyNumberFormat="1" applyFont="1" applyBorder="1" applyAlignment="1">
      <alignment horizontal="right" vertical="top"/>
    </xf>
    <xf numFmtId="49" fontId="17" fillId="0" borderId="0" xfId="76" applyNumberFormat="1" applyFont="1" applyAlignment="1">
      <alignment horizontal="center" vertical="top" wrapText="1"/>
      <protection/>
    </xf>
    <xf numFmtId="0" fontId="17" fillId="0" borderId="0" xfId="0" applyFont="1" applyAlignment="1">
      <alignment horizontal="left" vertical="top" wrapText="1" indent="1"/>
    </xf>
    <xf numFmtId="49" fontId="17" fillId="0" borderId="0" xfId="0" applyNumberFormat="1" applyFont="1" applyAlignment="1">
      <alignment horizontal="center" vertical="top"/>
    </xf>
    <xf numFmtId="49" fontId="17" fillId="0" borderId="0" xfId="0" applyNumberFormat="1" applyFont="1" applyAlignment="1">
      <alignment horizontal="left" vertical="top" wrapText="1" indent="1"/>
    </xf>
    <xf numFmtId="4" fontId="33" fillId="0" borderId="0" xfId="0" applyNumberFormat="1" applyFont="1" applyAlignment="1">
      <alignment horizontal="right" vertical="top"/>
    </xf>
    <xf numFmtId="184" fontId="17" fillId="0" borderId="0" xfId="0" applyNumberFormat="1" applyFont="1" applyAlignment="1">
      <alignment horizontal="right" vertical="top"/>
    </xf>
    <xf numFmtId="2" fontId="17" fillId="0" borderId="0" xfId="76" applyNumberFormat="1" applyFont="1" applyAlignment="1">
      <alignment horizontal="left" vertical="top" wrapText="1" indent="1"/>
      <protection/>
    </xf>
    <xf numFmtId="49" fontId="17" fillId="0" borderId="0" xfId="76" applyNumberFormat="1" applyFont="1" applyAlignment="1">
      <alignment horizontal="right" vertical="top" wrapText="1" indent="1"/>
      <protection/>
    </xf>
    <xf numFmtId="49" fontId="0" fillId="0" borderId="0" xfId="0" applyNumberFormat="1" applyAlignment="1">
      <alignment horizontal="right" vertical="top" wrapText="1"/>
    </xf>
    <xf numFmtId="49" fontId="0" fillId="0" borderId="20" xfId="0" applyNumberFormat="1" applyBorder="1" applyAlignment="1">
      <alignment horizontal="right" vertical="top" wrapText="1"/>
    </xf>
    <xf numFmtId="2" fontId="0" fillId="0" borderId="20" xfId="0" applyNumberFormat="1" applyBorder="1" applyAlignment="1">
      <alignment horizontal="right" vertical="top" wrapText="1"/>
    </xf>
    <xf numFmtId="49" fontId="1" fillId="0" borderId="0" xfId="0" applyNumberFormat="1" applyFont="1" applyAlignment="1">
      <alignment horizontal="left" vertical="top" wrapText="1"/>
    </xf>
    <xf numFmtId="0" fontId="40" fillId="0" borderId="0" xfId="0" applyFont="1" applyAlignment="1">
      <alignment/>
    </xf>
    <xf numFmtId="0" fontId="40" fillId="0" borderId="0" xfId="0" applyFont="1" applyAlignment="1">
      <alignment vertical="top"/>
    </xf>
    <xf numFmtId="4" fontId="43" fillId="0" borderId="0" xfId="0" applyNumberFormat="1" applyFont="1" applyAlignment="1">
      <alignment vertical="top" wrapText="1"/>
    </xf>
    <xf numFmtId="4" fontId="40" fillId="0" borderId="0" xfId="0" applyNumberFormat="1" applyFont="1" applyAlignment="1">
      <alignment/>
    </xf>
    <xf numFmtId="186" fontId="17" fillId="0" borderId="0" xfId="78" applyNumberFormat="1" applyFont="1" applyBorder="1" applyAlignment="1">
      <alignment/>
    </xf>
    <xf numFmtId="187" fontId="44" fillId="0" borderId="0" xfId="0" applyNumberFormat="1" applyFont="1" applyAlignment="1">
      <alignment/>
    </xf>
    <xf numFmtId="0" fontId="40" fillId="0" borderId="0" xfId="0" applyFont="1" applyAlignment="1">
      <alignment horizontal="center" vertical="top"/>
    </xf>
    <xf numFmtId="4" fontId="40" fillId="0" borderId="0" xfId="0" applyNumberFormat="1" applyFont="1" applyAlignment="1">
      <alignment vertical="top" wrapText="1"/>
    </xf>
    <xf numFmtId="1" fontId="40" fillId="0" borderId="0" xfId="0" applyNumberFormat="1" applyFont="1" applyAlignment="1">
      <alignment/>
    </xf>
    <xf numFmtId="187" fontId="40" fillId="0" borderId="0" xfId="0" applyNumberFormat="1" applyFont="1" applyAlignment="1">
      <alignment/>
    </xf>
    <xf numFmtId="4" fontId="40" fillId="0" borderId="0" xfId="0" applyNumberFormat="1" applyFont="1" applyAlignment="1">
      <alignment horizontal="center" vertical="top" wrapText="1"/>
    </xf>
    <xf numFmtId="1" fontId="40" fillId="0" borderId="0" xfId="0" applyNumberFormat="1" applyFont="1" applyAlignment="1">
      <alignment horizontal="center" vertical="top" wrapText="1"/>
    </xf>
    <xf numFmtId="187" fontId="40" fillId="0" borderId="0" xfId="0" applyNumberFormat="1" applyFont="1" applyAlignment="1">
      <alignment horizontal="center" vertical="top" wrapText="1"/>
    </xf>
    <xf numFmtId="4" fontId="17" fillId="0" borderId="0" xfId="0" applyNumberFormat="1" applyFont="1" applyAlignment="1">
      <alignment/>
    </xf>
    <xf numFmtId="188" fontId="17" fillId="0" borderId="0" xfId="0" applyNumberFormat="1" applyFont="1" applyAlignment="1">
      <alignment/>
    </xf>
    <xf numFmtId="4" fontId="17" fillId="0" borderId="0" xfId="0" applyNumberFormat="1" applyFont="1" applyAlignment="1">
      <alignment vertical="top" wrapText="1"/>
    </xf>
    <xf numFmtId="187" fontId="17" fillId="0" borderId="0" xfId="0" applyNumberFormat="1" applyFont="1" applyAlignment="1">
      <alignment/>
    </xf>
    <xf numFmtId="189" fontId="44" fillId="0" borderId="0" xfId="0" applyNumberFormat="1" applyFont="1" applyAlignment="1">
      <alignment/>
    </xf>
    <xf numFmtId="9" fontId="17" fillId="0" borderId="0" xfId="78" applyFont="1" applyBorder="1" applyAlignment="1">
      <alignment/>
    </xf>
    <xf numFmtId="4" fontId="46" fillId="0" borderId="0" xfId="0" applyNumberFormat="1" applyFont="1" applyAlignment="1">
      <alignment/>
    </xf>
    <xf numFmtId="187" fontId="46" fillId="0" borderId="0" xfId="0" applyNumberFormat="1" applyFont="1" applyAlignment="1">
      <alignment/>
    </xf>
    <xf numFmtId="185" fontId="1" fillId="0" borderId="0" xfId="0" applyNumberFormat="1" applyFont="1" applyAlignment="1">
      <alignment/>
    </xf>
    <xf numFmtId="173" fontId="1" fillId="0" borderId="0" xfId="109" applyFont="1" applyAlignment="1">
      <alignment/>
    </xf>
    <xf numFmtId="189" fontId="1" fillId="0" borderId="0" xfId="109" applyNumberFormat="1" applyFont="1" applyAlignment="1">
      <alignment/>
    </xf>
    <xf numFmtId="188" fontId="1" fillId="0" borderId="0" xfId="109" applyNumberFormat="1" applyFont="1" applyAlignment="1">
      <alignment/>
    </xf>
    <xf numFmtId="185" fontId="0" fillId="0" borderId="0" xfId="0" applyNumberFormat="1" applyFont="1" applyAlignment="1">
      <alignment/>
    </xf>
    <xf numFmtId="0" fontId="0" fillId="0" borderId="0" xfId="0" applyFont="1" applyAlignment="1">
      <alignment/>
    </xf>
    <xf numFmtId="0" fontId="1" fillId="0" borderId="0" xfId="0" applyFont="1" applyAlignment="1">
      <alignment/>
    </xf>
    <xf numFmtId="173" fontId="0" fillId="0" borderId="0" xfId="109" applyFont="1" applyAlignment="1">
      <alignment/>
    </xf>
    <xf numFmtId="188" fontId="0" fillId="0" borderId="0" xfId="109" applyNumberFormat="1" applyFont="1" applyAlignment="1">
      <alignment/>
    </xf>
    <xf numFmtId="185" fontId="0" fillId="0" borderId="0" xfId="0" applyNumberFormat="1" applyFont="1" applyAlignment="1">
      <alignment vertical="top"/>
    </xf>
    <xf numFmtId="0" fontId="0" fillId="0" borderId="0" xfId="0" applyFont="1" applyAlignment="1">
      <alignment vertical="top" wrapText="1"/>
    </xf>
    <xf numFmtId="0" fontId="0" fillId="0" borderId="21" xfId="0" applyFont="1" applyBorder="1" applyAlignment="1">
      <alignment/>
    </xf>
    <xf numFmtId="185" fontId="0" fillId="0" borderId="21" xfId="0" applyNumberFormat="1" applyFont="1" applyBorder="1" applyAlignment="1">
      <alignment/>
    </xf>
    <xf numFmtId="173" fontId="0" fillId="0" borderId="21" xfId="109" applyFont="1" applyBorder="1" applyAlignment="1">
      <alignment/>
    </xf>
    <xf numFmtId="188" fontId="0" fillId="0" borderId="21" xfId="109" applyNumberFormat="1" applyFont="1" applyBorder="1" applyAlignment="1">
      <alignment/>
    </xf>
    <xf numFmtId="185" fontId="40" fillId="0" borderId="0" xfId="71" applyNumberFormat="1" applyFont="1">
      <alignment/>
      <protection/>
    </xf>
    <xf numFmtId="0" fontId="40" fillId="0" borderId="0" xfId="71" applyFont="1">
      <alignment/>
      <protection/>
    </xf>
    <xf numFmtId="0" fontId="40" fillId="0" borderId="0" xfId="71" applyFont="1" applyAlignment="1">
      <alignment vertical="top"/>
      <protection/>
    </xf>
    <xf numFmtId="4" fontId="43" fillId="0" borderId="0" xfId="71" applyNumberFormat="1" applyFont="1" applyAlignment="1">
      <alignment vertical="top" wrapText="1"/>
      <protection/>
    </xf>
    <xf numFmtId="4" fontId="40" fillId="0" borderId="0" xfId="71" applyNumberFormat="1" applyFont="1">
      <alignment/>
      <protection/>
    </xf>
    <xf numFmtId="186" fontId="17" fillId="0" borderId="0" xfId="79" applyNumberFormat="1" applyFont="1" applyAlignment="1">
      <alignment/>
    </xf>
    <xf numFmtId="0" fontId="17" fillId="0" borderId="0" xfId="71" applyFont="1">
      <alignment/>
      <protection/>
    </xf>
    <xf numFmtId="0" fontId="40" fillId="0" borderId="0" xfId="71" applyFont="1" applyAlignment="1">
      <alignment horizontal="center" vertical="top"/>
      <protection/>
    </xf>
    <xf numFmtId="4" fontId="40" fillId="0" borderId="0" xfId="71" applyNumberFormat="1" applyFont="1" applyAlignment="1">
      <alignment vertical="top" wrapText="1"/>
      <protection/>
    </xf>
    <xf numFmtId="1" fontId="40" fillId="0" borderId="0" xfId="71" applyNumberFormat="1" applyFont="1">
      <alignment/>
      <protection/>
    </xf>
    <xf numFmtId="4" fontId="40" fillId="0" borderId="0" xfId="71" applyNumberFormat="1" applyFont="1" applyAlignment="1">
      <alignment horizontal="center" vertical="top" wrapText="1"/>
      <protection/>
    </xf>
    <xf numFmtId="1" fontId="40" fillId="0" borderId="0" xfId="71" applyNumberFormat="1" applyFont="1" applyAlignment="1">
      <alignment horizontal="center" vertical="top" wrapText="1"/>
      <protection/>
    </xf>
    <xf numFmtId="188" fontId="40" fillId="0" borderId="0" xfId="71" applyNumberFormat="1" applyFont="1">
      <alignment/>
      <protection/>
    </xf>
    <xf numFmtId="188" fontId="44" fillId="0" borderId="0" xfId="71" applyNumberFormat="1" applyFont="1">
      <alignment/>
      <protection/>
    </xf>
    <xf numFmtId="188" fontId="40" fillId="0" borderId="0" xfId="71" applyNumberFormat="1" applyFont="1" applyAlignment="1">
      <alignment horizontal="center" vertical="top" wrapText="1"/>
      <protection/>
    </xf>
    <xf numFmtId="49" fontId="1" fillId="0" borderId="0" xfId="0" applyNumberFormat="1" applyFont="1" applyAlignment="1">
      <alignment horizontal="left" vertical="top" indent="1"/>
    </xf>
    <xf numFmtId="49" fontId="1" fillId="0" borderId="20" xfId="0" applyNumberFormat="1" applyFont="1" applyBorder="1" applyAlignment="1">
      <alignment horizontal="left" vertical="top" indent="1"/>
    </xf>
    <xf numFmtId="49" fontId="0" fillId="0" borderId="20" xfId="0" applyNumberFormat="1" applyFont="1" applyBorder="1" applyAlignment="1">
      <alignment horizontal="left" vertical="top" wrapText="1" indent="1"/>
    </xf>
    <xf numFmtId="49" fontId="0" fillId="0" borderId="22" xfId="0" applyNumberFormat="1" applyBorder="1" applyAlignment="1">
      <alignment horizontal="center" vertical="center" wrapText="1"/>
    </xf>
    <xf numFmtId="49" fontId="0" fillId="0" borderId="23" xfId="0" applyNumberFormat="1" applyBorder="1" applyAlignment="1">
      <alignment horizontal="center" vertical="center" wrapText="1"/>
    </xf>
    <xf numFmtId="49" fontId="0" fillId="0" borderId="23" xfId="0" applyNumberFormat="1" applyFont="1" applyBorder="1" applyAlignment="1">
      <alignment horizontal="left" vertical="center" wrapText="1"/>
    </xf>
    <xf numFmtId="4" fontId="32" fillId="0" borderId="22" xfId="0" applyNumberFormat="1" applyFont="1" applyBorder="1" applyAlignment="1">
      <alignment horizontal="center" vertical="center"/>
    </xf>
    <xf numFmtId="4" fontId="32" fillId="0" borderId="22" xfId="0" applyNumberFormat="1" applyFont="1" applyBorder="1" applyAlignment="1">
      <alignment horizontal="center" vertical="center" wrapText="1"/>
    </xf>
    <xf numFmtId="4" fontId="0" fillId="0" borderId="22" xfId="0" applyNumberFormat="1" applyBorder="1" applyAlignment="1">
      <alignment horizontal="center" vertical="center"/>
    </xf>
    <xf numFmtId="4" fontId="0" fillId="0" borderId="0" xfId="0" applyNumberFormat="1" applyAlignment="1">
      <alignment vertical="top"/>
    </xf>
    <xf numFmtId="49" fontId="17" fillId="0" borderId="0" xfId="76" applyNumberFormat="1" applyAlignment="1">
      <alignment horizontal="center" vertical="top"/>
      <protection/>
    </xf>
    <xf numFmtId="49" fontId="65" fillId="0" borderId="0" xfId="0" applyNumberFormat="1" applyFont="1" applyAlignment="1">
      <alignment horizontal="center" vertical="top"/>
    </xf>
    <xf numFmtId="2" fontId="17" fillId="0" borderId="0" xfId="0" applyNumberFormat="1" applyFont="1" applyAlignment="1">
      <alignment horizontal="left" vertical="top" wrapText="1" indent="1"/>
    </xf>
    <xf numFmtId="4" fontId="0" fillId="0" borderId="0" xfId="0" applyNumberFormat="1" applyFont="1" applyAlignment="1">
      <alignment horizontal="right" vertical="top" wrapText="1"/>
    </xf>
    <xf numFmtId="49" fontId="40" fillId="0" borderId="0" xfId="0" applyNumberFormat="1" applyFont="1" applyAlignment="1">
      <alignment horizontal="center" vertical="top"/>
    </xf>
    <xf numFmtId="49" fontId="40" fillId="0" borderId="0" xfId="0" applyNumberFormat="1" applyFont="1" applyAlignment="1">
      <alignment horizontal="left" vertical="top" wrapText="1" indent="1"/>
    </xf>
    <xf numFmtId="49" fontId="17" fillId="0" borderId="20" xfId="0" applyNumberFormat="1" applyFont="1" applyBorder="1" applyAlignment="1">
      <alignment horizontal="center" vertical="top"/>
    </xf>
    <xf numFmtId="49" fontId="17" fillId="0" borderId="20" xfId="0" applyNumberFormat="1" applyFont="1" applyBorder="1" applyAlignment="1">
      <alignment horizontal="left" vertical="top" wrapText="1" indent="1"/>
    </xf>
    <xf numFmtId="49" fontId="40" fillId="0" borderId="0" xfId="0" applyNumberFormat="1" applyFont="1" applyAlignment="1">
      <alignment horizontal="left" vertical="top" indent="1"/>
    </xf>
    <xf numFmtId="49" fontId="40" fillId="0" borderId="0" xfId="76" applyNumberFormat="1" applyFont="1" applyAlignment="1">
      <alignment horizontal="left" vertical="top" wrapText="1" indent="1"/>
      <protection/>
    </xf>
    <xf numFmtId="4" fontId="0" fillId="0" borderId="0" xfId="0" applyNumberFormat="1" applyAlignment="1">
      <alignment horizontal="right" vertical="top" wrapText="1"/>
    </xf>
    <xf numFmtId="4" fontId="0" fillId="0" borderId="20" xfId="0" applyNumberFormat="1" applyBorder="1" applyAlignment="1">
      <alignment horizontal="right" vertical="top" wrapText="1"/>
    </xf>
    <xf numFmtId="0" fontId="17" fillId="0" borderId="0" xfId="76" applyFont="1" applyAlignment="1">
      <alignment vertical="top"/>
      <protection/>
    </xf>
    <xf numFmtId="49" fontId="17" fillId="0" borderId="0" xfId="76" applyNumberFormat="1" applyFont="1" applyAlignment="1">
      <alignment vertical="top" wrapText="1"/>
      <protection/>
    </xf>
    <xf numFmtId="0" fontId="66" fillId="0" borderId="0" xfId="76" applyFont="1" applyAlignment="1">
      <alignment vertical="top"/>
      <protection/>
    </xf>
    <xf numFmtId="49" fontId="66" fillId="0" borderId="0" xfId="76" applyNumberFormat="1" applyFont="1" applyAlignment="1">
      <alignment vertical="top" wrapText="1"/>
      <protection/>
    </xf>
    <xf numFmtId="49" fontId="0" fillId="0" borderId="0" xfId="0" applyNumberFormat="1" applyAlignment="1">
      <alignment horizontal="center" vertical="top" wrapText="1"/>
    </xf>
    <xf numFmtId="0" fontId="7" fillId="0" borderId="0" xfId="0" applyFont="1" applyAlignment="1">
      <alignment horizontal="center" wrapText="1"/>
    </xf>
    <xf numFmtId="0" fontId="1" fillId="0" borderId="0" xfId="72" applyFont="1" applyBorder="1" applyAlignment="1">
      <alignment vertical="top"/>
      <protection/>
    </xf>
    <xf numFmtId="0" fontId="0" fillId="0" borderId="0" xfId="72" applyBorder="1" applyAlignment="1">
      <alignment horizontal="center" vertical="top"/>
      <protection/>
    </xf>
    <xf numFmtId="192" fontId="1" fillId="0" borderId="0" xfId="72" applyNumberFormat="1" applyFont="1" applyBorder="1" applyAlignment="1">
      <alignment horizontal="right" vertical="top"/>
      <protection/>
    </xf>
    <xf numFmtId="49" fontId="0" fillId="0" borderId="0" xfId="72" applyNumberFormat="1" applyFont="1" applyBorder="1" applyAlignment="1">
      <alignment horizontal="left" vertical="top"/>
      <protection/>
    </xf>
    <xf numFmtId="0" fontId="0" fillId="0" borderId="0" xfId="72" applyFont="1" applyBorder="1" applyAlignment="1">
      <alignment horizontal="left" vertical="top" wrapText="1"/>
      <protection/>
    </xf>
    <xf numFmtId="0" fontId="0" fillId="0" borderId="0" xfId="72" applyFont="1" applyBorder="1" applyAlignment="1">
      <alignment horizontal="center" vertical="top"/>
      <protection/>
    </xf>
    <xf numFmtId="2" fontId="0" fillId="0" borderId="0" xfId="72" applyNumberFormat="1" applyFont="1" applyBorder="1" applyAlignment="1">
      <alignment horizontal="right" vertical="top"/>
      <protection/>
    </xf>
    <xf numFmtId="44" fontId="0" fillId="0" borderId="0" xfId="113" applyNumberFormat="1" applyFont="1" applyBorder="1" applyAlignment="1">
      <alignment horizontal="right" vertical="top"/>
    </xf>
    <xf numFmtId="44" fontId="0" fillId="0" borderId="0" xfId="113" applyNumberFormat="1" applyFont="1" applyFill="1" applyBorder="1" applyAlignment="1" applyProtection="1">
      <alignment horizontal="right" vertical="top"/>
      <protection/>
    </xf>
    <xf numFmtId="2" fontId="0" fillId="0" borderId="0" xfId="72" applyNumberFormat="1" applyFont="1" applyFill="1" applyBorder="1" applyAlignment="1">
      <alignment horizontal="right" vertical="top"/>
      <protection/>
    </xf>
    <xf numFmtId="49" fontId="1" fillId="0" borderId="0" xfId="72" applyNumberFormat="1" applyFont="1" applyBorder="1" applyAlignment="1">
      <alignment horizontal="left" vertical="top"/>
      <protection/>
    </xf>
    <xf numFmtId="0" fontId="0" fillId="0" borderId="0" xfId="72" applyFont="1" applyBorder="1" applyAlignment="1">
      <alignment horizontal="left" vertical="top"/>
      <protection/>
    </xf>
    <xf numFmtId="0" fontId="0" fillId="0" borderId="0" xfId="72" applyFont="1" applyBorder="1" applyAlignment="1">
      <alignment horizontal="right" vertical="top"/>
      <protection/>
    </xf>
    <xf numFmtId="49" fontId="0" fillId="0" borderId="0" xfId="72" applyNumberFormat="1" applyFont="1" applyBorder="1" applyAlignment="1">
      <alignment horizontal="center" vertical="top"/>
      <protection/>
    </xf>
    <xf numFmtId="0" fontId="0" fillId="0" borderId="0" xfId="72" applyFont="1" applyBorder="1" applyAlignment="1">
      <alignment horizontal="left" vertical="top" wrapText="1"/>
      <protection/>
    </xf>
    <xf numFmtId="44" fontId="0" fillId="0" borderId="0" xfId="113" applyNumberFormat="1" applyFont="1" applyBorder="1" applyAlignment="1">
      <alignment horizontal="right" vertical="top"/>
    </xf>
    <xf numFmtId="44" fontId="0" fillId="0" borderId="0" xfId="72" applyNumberFormat="1" applyFont="1" applyBorder="1" applyAlignment="1">
      <alignment horizontal="right" vertical="top"/>
      <protection/>
    </xf>
    <xf numFmtId="49" fontId="9" fillId="0" borderId="0" xfId="0" applyNumberFormat="1" applyFont="1" applyAlignment="1">
      <alignment horizontal="left" vertical="center"/>
    </xf>
    <xf numFmtId="0" fontId="9" fillId="0" borderId="0" xfId="0" applyFont="1" applyAlignment="1">
      <alignment horizontal="left" vertical="top" wrapText="1"/>
    </xf>
    <xf numFmtId="0" fontId="26" fillId="0" borderId="0" xfId="0" applyFont="1" applyAlignment="1">
      <alignment horizontal="left" vertical="top"/>
    </xf>
    <xf numFmtId="49" fontId="7" fillId="0" borderId="0" xfId="0" applyNumberFormat="1" applyFont="1" applyAlignment="1">
      <alignment horizontal="left" vertical="center"/>
    </xf>
    <xf numFmtId="4" fontId="7" fillId="0" borderId="0" xfId="0" applyNumberFormat="1" applyFont="1" applyAlignment="1">
      <alignment horizontal="right"/>
    </xf>
    <xf numFmtId="49" fontId="7" fillId="0" borderId="0" xfId="0" applyNumberFormat="1" applyFont="1" applyAlignment="1">
      <alignment vertical="center"/>
    </xf>
    <xf numFmtId="0" fontId="7" fillId="0" borderId="0" xfId="0" applyFont="1" applyAlignment="1">
      <alignment horizontal="justify" vertical="center" wrapText="1"/>
    </xf>
    <xf numFmtId="49" fontId="7" fillId="0" borderId="0" xfId="111" applyNumberFormat="1" applyFont="1" applyFill="1" applyBorder="1" applyAlignment="1">
      <alignment horizontal="left" vertical="center"/>
    </xf>
    <xf numFmtId="4" fontId="9" fillId="0" borderId="0" xfId="0" applyNumberFormat="1" applyFont="1" applyAlignment="1">
      <alignment horizontal="right" vertical="top" wrapText="1"/>
    </xf>
    <xf numFmtId="0" fontId="105" fillId="0" borderId="0" xfId="0" applyFont="1" applyAlignment="1">
      <alignment horizontal="right"/>
    </xf>
    <xf numFmtId="4" fontId="105" fillId="0" borderId="0" xfId="0" applyNumberFormat="1" applyFont="1" applyAlignment="1">
      <alignment/>
    </xf>
    <xf numFmtId="0" fontId="106" fillId="0" borderId="0" xfId="0" applyFont="1" applyAlignment="1">
      <alignment vertical="top" wrapText="1"/>
    </xf>
    <xf numFmtId="0" fontId="106" fillId="0" borderId="0" xfId="0" applyFont="1" applyAlignment="1">
      <alignment/>
    </xf>
    <xf numFmtId="4" fontId="106" fillId="0" borderId="0" xfId="0" applyNumberFormat="1" applyFont="1" applyAlignment="1">
      <alignment horizontal="center"/>
    </xf>
    <xf numFmtId="0" fontId="27" fillId="0" borderId="0" xfId="0" applyFont="1" applyAlignment="1">
      <alignment horizontal="left"/>
    </xf>
    <xf numFmtId="49" fontId="7" fillId="0" borderId="0" xfId="0" applyNumberFormat="1" applyFont="1" applyAlignment="1">
      <alignment horizontal="left" vertical="center" wrapText="1"/>
    </xf>
    <xf numFmtId="0" fontId="9" fillId="0" borderId="0" xfId="0" applyFont="1" applyAlignment="1">
      <alignment horizontal="right" vertical="top" wrapText="1"/>
    </xf>
    <xf numFmtId="0" fontId="105" fillId="0" borderId="0" xfId="0" applyFont="1" applyAlignment="1">
      <alignment horizontal="right" vertical="top" wrapText="1"/>
    </xf>
    <xf numFmtId="49" fontId="7" fillId="0" borderId="0" xfId="0" applyNumberFormat="1" applyFont="1" applyAlignment="1">
      <alignment horizontal="left" vertical="top" wrapText="1"/>
    </xf>
    <xf numFmtId="49" fontId="7" fillId="0" borderId="0" xfId="0" applyNumberFormat="1" applyFont="1" applyAlignment="1">
      <alignment horizontal="left" vertical="justify"/>
    </xf>
    <xf numFmtId="0" fontId="105" fillId="0" borderId="0" xfId="0" applyFont="1" applyAlignment="1">
      <alignment horizontal="left" vertical="top" wrapText="1"/>
    </xf>
    <xf numFmtId="0" fontId="1" fillId="0" borderId="0" xfId="0" applyFont="1" applyAlignment="1">
      <alignment horizontal="left"/>
    </xf>
    <xf numFmtId="49" fontId="7" fillId="0" borderId="0" xfId="0" applyNumberFormat="1" applyFont="1" applyAlignment="1">
      <alignment horizontal="right" vertical="center"/>
    </xf>
    <xf numFmtId="0" fontId="106" fillId="0" borderId="0" xfId="0" applyFont="1" applyAlignment="1">
      <alignment horizontal="left" vertical="top" wrapText="1"/>
    </xf>
    <xf numFmtId="0" fontId="106" fillId="0" borderId="0" xfId="0" applyFont="1" applyAlignment="1">
      <alignment horizontal="right"/>
    </xf>
    <xf numFmtId="4" fontId="106" fillId="0" borderId="0" xfId="0" applyNumberFormat="1" applyFont="1" applyAlignment="1">
      <alignment/>
    </xf>
    <xf numFmtId="4" fontId="102" fillId="0" borderId="0" xfId="0" applyNumberFormat="1" applyFont="1" applyAlignment="1">
      <alignment/>
    </xf>
    <xf numFmtId="4" fontId="102" fillId="0" borderId="0" xfId="0" applyNumberFormat="1" applyFont="1" applyAlignment="1">
      <alignment horizontal="right"/>
    </xf>
    <xf numFmtId="49" fontId="9" fillId="0" borderId="0" xfId="0" applyNumberFormat="1" applyFont="1" applyAlignment="1">
      <alignment vertical="center"/>
    </xf>
    <xf numFmtId="0" fontId="102" fillId="0" borderId="0" xfId="0" applyFont="1" applyAlignment="1">
      <alignment horizontal="justify" vertical="center" wrapText="1"/>
    </xf>
    <xf numFmtId="0" fontId="17" fillId="0" borderId="0" xfId="0" applyFont="1" applyAlignment="1">
      <alignment horizontal="left"/>
    </xf>
    <xf numFmtId="49" fontId="102" fillId="0" borderId="0" xfId="0" applyNumberFormat="1" applyFont="1" applyAlignment="1">
      <alignment vertical="center"/>
    </xf>
    <xf numFmtId="0" fontId="102" fillId="0" borderId="0" xfId="0" applyFont="1" applyAlignment="1">
      <alignment horizontal="center"/>
    </xf>
    <xf numFmtId="0" fontId="28" fillId="0" borderId="0" xfId="0" applyFont="1" applyAlignment="1">
      <alignment/>
    </xf>
    <xf numFmtId="0" fontId="9" fillId="0" borderId="0" xfId="0" applyFont="1" applyAlignment="1">
      <alignment horizontal="justify" wrapText="1"/>
    </xf>
    <xf numFmtId="0" fontId="105" fillId="0" borderId="0" xfId="0" applyFont="1" applyAlignment="1">
      <alignment horizontal="justify" wrapText="1"/>
    </xf>
    <xf numFmtId="4" fontId="105" fillId="0" borderId="0" xfId="0" applyNumberFormat="1" applyFont="1" applyAlignment="1">
      <alignment horizontal="justify" wrapText="1"/>
    </xf>
    <xf numFmtId="0" fontId="0" fillId="0" borderId="0" xfId="72" applyBorder="1">
      <alignment/>
      <protection/>
    </xf>
    <xf numFmtId="0" fontId="0" fillId="0" borderId="0" xfId="72" applyBorder="1" applyAlignment="1">
      <alignment horizontal="left" vertical="top" wrapText="1"/>
      <protection/>
    </xf>
    <xf numFmtId="2" fontId="0" fillId="0" borderId="0" xfId="72" applyNumberFormat="1" applyBorder="1" applyAlignment="1">
      <alignment horizontal="right" vertical="top"/>
      <protection/>
    </xf>
    <xf numFmtId="0" fontId="67" fillId="0" borderId="0" xfId="0" applyFont="1" applyAlignment="1">
      <alignment/>
    </xf>
    <xf numFmtId="0" fontId="68" fillId="0" borderId="0" xfId="0" applyFont="1" applyAlignment="1">
      <alignment/>
    </xf>
    <xf numFmtId="0" fontId="67" fillId="0" borderId="0" xfId="0" applyFont="1" applyAlignment="1">
      <alignment horizontal="left" vertical="center"/>
    </xf>
    <xf numFmtId="0" fontId="0" fillId="0" borderId="0" xfId="0" applyAlignment="1">
      <alignment horizontal="left"/>
    </xf>
    <xf numFmtId="0" fontId="0" fillId="0" borderId="0" xfId="0" applyAlignment="1">
      <alignment horizontal="right"/>
    </xf>
    <xf numFmtId="0" fontId="0" fillId="0" borderId="0" xfId="0" applyAlignment="1">
      <alignment horizontal="center"/>
    </xf>
    <xf numFmtId="0" fontId="2" fillId="0" borderId="0" xfId="0" applyFont="1" applyAlignment="1">
      <alignment horizontal="left"/>
    </xf>
    <xf numFmtId="49" fontId="68" fillId="0" borderId="0" xfId="0" applyNumberFormat="1" applyFont="1" applyAlignment="1">
      <alignment horizontal="center"/>
    </xf>
    <xf numFmtId="0" fontId="69" fillId="0" borderId="0" xfId="0" applyFont="1" applyAlignment="1">
      <alignment horizontal="left"/>
    </xf>
    <xf numFmtId="191" fontId="69" fillId="0" borderId="0" xfId="0" applyNumberFormat="1" applyFont="1" applyAlignment="1">
      <alignment horizontal="left"/>
    </xf>
    <xf numFmtId="0" fontId="69" fillId="0" borderId="0" xfId="0" applyFont="1" applyAlignment="1">
      <alignment horizontal="right"/>
    </xf>
    <xf numFmtId="0" fontId="69" fillId="0" borderId="0" xfId="0" applyFont="1" applyAlignment="1">
      <alignment horizontal="center"/>
    </xf>
    <xf numFmtId="192" fontId="69" fillId="0" borderId="0" xfId="0" applyNumberFormat="1" applyFont="1" applyAlignment="1">
      <alignment horizontal="right"/>
    </xf>
    <xf numFmtId="0" fontId="68" fillId="0" borderId="0" xfId="0" applyFont="1" applyAlignment="1">
      <alignment horizontal="left"/>
    </xf>
    <xf numFmtId="49" fontId="69" fillId="0" borderId="0" xfId="0" applyNumberFormat="1" applyFont="1" applyAlignment="1">
      <alignment horizontal="center"/>
    </xf>
    <xf numFmtId="0" fontId="69" fillId="0" borderId="24" xfId="0" applyFont="1" applyBorder="1" applyAlignment="1">
      <alignment horizontal="left"/>
    </xf>
    <xf numFmtId="0" fontId="69" fillId="0" borderId="24" xfId="0" applyFont="1" applyBorder="1" applyAlignment="1">
      <alignment horizontal="right"/>
    </xf>
    <xf numFmtId="0" fontId="69" fillId="0" borderId="24" xfId="0" applyFont="1" applyBorder="1" applyAlignment="1">
      <alignment horizontal="center"/>
    </xf>
    <xf numFmtId="192" fontId="69" fillId="0" borderId="24" xfId="0" applyNumberFormat="1" applyFont="1" applyBorder="1" applyAlignment="1">
      <alignment horizontal="right"/>
    </xf>
    <xf numFmtId="0" fontId="70" fillId="0" borderId="0" xfId="0" applyFont="1" applyAlignment="1">
      <alignment horizontal="left"/>
    </xf>
    <xf numFmtId="192" fontId="68" fillId="0" borderId="0" xfId="0" applyNumberFormat="1" applyFont="1" applyAlignment="1">
      <alignment horizontal="right"/>
    </xf>
    <xf numFmtId="0" fontId="40" fillId="0" borderId="0" xfId="0" applyFont="1" applyAlignment="1">
      <alignment horizontal="left"/>
    </xf>
    <xf numFmtId="191" fontId="0" fillId="0" borderId="0" xfId="0" applyNumberFormat="1" applyAlignment="1">
      <alignment horizontal="right"/>
    </xf>
    <xf numFmtId="0" fontId="27" fillId="0" borderId="0" xfId="0" applyFont="1" applyAlignment="1">
      <alignment vertical="top"/>
    </xf>
    <xf numFmtId="0" fontId="27" fillId="0" borderId="0" xfId="0" applyFont="1" applyAlignment="1">
      <alignment horizontal="left" vertical="top"/>
    </xf>
    <xf numFmtId="0" fontId="27" fillId="0" borderId="0" xfId="0" applyFont="1" applyAlignment="1">
      <alignment horizontal="right" vertical="top"/>
    </xf>
    <xf numFmtId="0" fontId="27" fillId="0" borderId="0" xfId="0" applyFont="1" applyAlignment="1">
      <alignment horizontal="center" vertical="top"/>
    </xf>
    <xf numFmtId="49" fontId="1" fillId="0" borderId="0" xfId="0" applyNumberFormat="1" applyFont="1" applyAlignment="1">
      <alignment horizontal="left" vertical="top"/>
    </xf>
    <xf numFmtId="0" fontId="1" fillId="0" borderId="0" xfId="0" applyFont="1" applyAlignment="1">
      <alignment horizontal="left" vertical="top"/>
    </xf>
    <xf numFmtId="0" fontId="0" fillId="0" borderId="0" xfId="0" applyAlignment="1">
      <alignment horizontal="left" vertical="top"/>
    </xf>
    <xf numFmtId="0" fontId="0" fillId="0" borderId="0" xfId="0" applyAlignment="1">
      <alignment horizontal="right" vertical="top"/>
    </xf>
    <xf numFmtId="0" fontId="0" fillId="0" borderId="0" xfId="0" applyAlignment="1">
      <alignment horizontal="center" vertical="top"/>
    </xf>
    <xf numFmtId="192" fontId="1" fillId="0" borderId="0" xfId="0" applyNumberFormat="1" applyFont="1" applyAlignment="1">
      <alignment horizontal="right" vertical="top"/>
    </xf>
    <xf numFmtId="49" fontId="0" fillId="0" borderId="0" xfId="0" applyNumberFormat="1" applyAlignment="1">
      <alignment horizontal="left" vertical="top"/>
    </xf>
    <xf numFmtId="0" fontId="0" fillId="0" borderId="0" xfId="0" applyAlignment="1">
      <alignment horizontal="left" vertical="top" wrapText="1"/>
    </xf>
    <xf numFmtId="2" fontId="0" fillId="0" borderId="0" xfId="0" applyNumberFormat="1" applyAlignment="1">
      <alignment horizontal="left" vertical="top"/>
    </xf>
    <xf numFmtId="44" fontId="0" fillId="0" borderId="0" xfId="113" applyNumberFormat="1" applyFont="1" applyBorder="1" applyAlignment="1">
      <alignment horizontal="left" vertical="top"/>
    </xf>
    <xf numFmtId="177" fontId="0" fillId="0" borderId="0" xfId="0" applyNumberFormat="1" applyAlignment="1">
      <alignment horizontal="right" vertical="top"/>
    </xf>
    <xf numFmtId="44" fontId="0" fillId="0" borderId="0" xfId="113" applyNumberFormat="1" applyFont="1" applyFill="1" applyBorder="1" applyAlignment="1" applyProtection="1">
      <alignment horizontal="right" vertical="top"/>
      <protection/>
    </xf>
    <xf numFmtId="2" fontId="0" fillId="0" borderId="0" xfId="0" applyNumberFormat="1" applyAlignment="1">
      <alignment horizontal="right" vertical="top"/>
    </xf>
    <xf numFmtId="44" fontId="0" fillId="0" borderId="0" xfId="113" applyNumberFormat="1" applyFont="1" applyBorder="1" applyAlignment="1">
      <alignment horizontal="right" vertical="top"/>
    </xf>
    <xf numFmtId="0" fontId="0" fillId="0" borderId="0" xfId="0" applyFont="1" applyAlignment="1">
      <alignment horizontal="left" vertical="top" wrapText="1"/>
    </xf>
    <xf numFmtId="0" fontId="1" fillId="0" borderId="0" xfId="0" applyFont="1" applyAlignment="1">
      <alignment vertical="top"/>
    </xf>
    <xf numFmtId="0" fontId="0" fillId="0" borderId="0" xfId="0" applyFont="1" applyAlignment="1">
      <alignment horizontal="center" vertical="top"/>
    </xf>
    <xf numFmtId="177" fontId="0" fillId="0" borderId="0" xfId="0" applyNumberFormat="1" applyFont="1" applyAlignment="1">
      <alignment horizontal="right" vertical="top"/>
    </xf>
    <xf numFmtId="44" fontId="0" fillId="0" borderId="0" xfId="113" applyNumberFormat="1" applyFont="1" applyFill="1" applyBorder="1" applyAlignment="1" applyProtection="1">
      <alignment horizontal="right" vertical="top"/>
      <protection/>
    </xf>
    <xf numFmtId="0" fontId="17" fillId="0" borderId="0" xfId="0" applyFont="1" applyAlignment="1">
      <alignment horizontal="left" vertical="top" wrapText="1"/>
    </xf>
    <xf numFmtId="49" fontId="0" fillId="0" borderId="0" xfId="0" applyNumberFormat="1" applyAlignment="1">
      <alignment horizontal="center" vertical="top"/>
    </xf>
    <xf numFmtId="188" fontId="17" fillId="0" borderId="25" xfId="68" applyNumberFormat="1" applyFont="1" applyBorder="1" applyAlignment="1">
      <alignment horizontal="right"/>
      <protection/>
    </xf>
    <xf numFmtId="0" fontId="40" fillId="0" borderId="0" xfId="68" applyFont="1" applyAlignment="1">
      <alignment vertical="top"/>
      <protection/>
    </xf>
    <xf numFmtId="0" fontId="17" fillId="0" borderId="0" xfId="68" applyFont="1">
      <alignment/>
      <protection/>
    </xf>
    <xf numFmtId="0" fontId="17" fillId="0" borderId="0" xfId="68" applyFont="1" applyAlignment="1">
      <alignment vertical="top"/>
      <protection/>
    </xf>
    <xf numFmtId="4" fontId="17" fillId="0" borderId="0" xfId="68" applyNumberFormat="1" applyFont="1" applyAlignment="1">
      <alignment vertical="top" wrapText="1"/>
      <protection/>
    </xf>
    <xf numFmtId="4" fontId="17" fillId="0" borderId="0" xfId="68" applyNumberFormat="1" applyFont="1">
      <alignment/>
      <protection/>
    </xf>
    <xf numFmtId="4" fontId="40" fillId="0" borderId="0" xfId="68" applyNumberFormat="1" applyFont="1" applyAlignment="1">
      <alignment vertical="top" wrapText="1"/>
      <protection/>
    </xf>
    <xf numFmtId="4" fontId="40" fillId="0" borderId="0" xfId="68" applyNumberFormat="1" applyFont="1" applyAlignment="1">
      <alignment horizontal="center" vertical="top" wrapText="1"/>
      <protection/>
    </xf>
    <xf numFmtId="1" fontId="40" fillId="0" borderId="0" xfId="68" applyNumberFormat="1" applyFont="1" applyAlignment="1">
      <alignment horizontal="center" vertical="top" wrapText="1"/>
      <protection/>
    </xf>
    <xf numFmtId="1" fontId="17" fillId="0" borderId="0" xfId="68" applyNumberFormat="1" applyFont="1" applyAlignment="1">
      <alignment horizontal="center"/>
      <protection/>
    </xf>
    <xf numFmtId="1" fontId="17" fillId="0" borderId="0" xfId="68" applyNumberFormat="1" applyFont="1">
      <alignment/>
      <protection/>
    </xf>
    <xf numFmtId="0" fontId="17" fillId="0" borderId="26" xfId="68" applyFont="1" applyBorder="1" applyAlignment="1">
      <alignment vertical="top"/>
      <protection/>
    </xf>
    <xf numFmtId="4" fontId="40" fillId="0" borderId="23" xfId="68" applyNumberFormat="1" applyFont="1" applyBorder="1" applyAlignment="1">
      <alignment vertical="top" wrapText="1"/>
      <protection/>
    </xf>
    <xf numFmtId="4" fontId="17" fillId="0" borderId="23" xfId="68" applyNumberFormat="1" applyFont="1" applyBorder="1" applyAlignment="1">
      <alignment vertical="top" wrapText="1"/>
      <protection/>
    </xf>
    <xf numFmtId="1" fontId="17" fillId="0" borderId="23" xfId="68" applyNumberFormat="1" applyFont="1" applyBorder="1">
      <alignment/>
      <protection/>
    </xf>
    <xf numFmtId="4" fontId="17" fillId="0" borderId="23" xfId="68" applyNumberFormat="1" applyFont="1" applyBorder="1">
      <alignment/>
      <protection/>
    </xf>
    <xf numFmtId="4" fontId="17" fillId="0" borderId="0" xfId="68" applyNumberFormat="1" applyFont="1" applyAlignment="1">
      <alignment horizontal="right"/>
      <protection/>
    </xf>
    <xf numFmtId="189" fontId="44" fillId="0" borderId="0" xfId="0" applyNumberFormat="1" applyFont="1" applyBorder="1" applyAlignment="1">
      <alignment/>
    </xf>
    <xf numFmtId="0" fontId="17" fillId="0" borderId="0" xfId="68" applyFont="1" applyBorder="1" applyAlignment="1">
      <alignment vertical="top"/>
      <protection/>
    </xf>
    <xf numFmtId="0" fontId="17" fillId="0" borderId="0" xfId="68" applyFont="1" applyBorder="1" applyAlignment="1">
      <alignment vertical="top"/>
      <protection/>
    </xf>
    <xf numFmtId="0" fontId="107" fillId="0" borderId="0" xfId="68" applyFont="1" applyAlignment="1">
      <alignment vertical="top"/>
      <protection/>
    </xf>
    <xf numFmtId="4" fontId="17" fillId="0" borderId="0" xfId="68" applyNumberFormat="1" applyFont="1" applyBorder="1" applyAlignment="1">
      <alignment vertical="top" wrapText="1"/>
      <protection/>
    </xf>
    <xf numFmtId="4" fontId="44" fillId="0" borderId="0" xfId="68" applyNumberFormat="1" applyFont="1" applyFill="1" applyBorder="1" applyAlignment="1">
      <alignment vertical="top" wrapText="1"/>
      <protection/>
    </xf>
    <xf numFmtId="4" fontId="40" fillId="0" borderId="0" xfId="68" applyNumberFormat="1" applyFont="1" applyBorder="1" applyAlignment="1">
      <alignment vertical="top" wrapText="1"/>
      <protection/>
    </xf>
    <xf numFmtId="4" fontId="44" fillId="0" borderId="0" xfId="68" applyNumberFormat="1" applyFont="1" applyFill="1" applyAlignment="1">
      <alignment vertical="top" wrapText="1"/>
      <protection/>
    </xf>
    <xf numFmtId="4" fontId="17" fillId="0" borderId="0" xfId="68" applyNumberFormat="1" applyFont="1" applyBorder="1" applyAlignment="1">
      <alignment vertical="top" wrapText="1"/>
      <protection/>
    </xf>
    <xf numFmtId="4" fontId="107" fillId="0" borderId="0" xfId="68" applyNumberFormat="1" applyFont="1" applyAlignment="1">
      <alignment vertical="top" wrapText="1"/>
      <protection/>
    </xf>
    <xf numFmtId="4" fontId="43" fillId="0" borderId="0" xfId="68" applyNumberFormat="1" applyFont="1" applyFill="1" applyAlignment="1">
      <alignment vertical="top" wrapText="1"/>
      <protection/>
    </xf>
    <xf numFmtId="1" fontId="17" fillId="0" borderId="0" xfId="68" applyNumberFormat="1" applyFont="1" applyBorder="1" applyAlignment="1">
      <alignment horizontal="center"/>
      <protection/>
    </xf>
    <xf numFmtId="4" fontId="107" fillId="0" borderId="0" xfId="68" applyNumberFormat="1" applyFont="1" applyAlignment="1">
      <alignment vertical="top" wrapText="1"/>
      <protection/>
    </xf>
    <xf numFmtId="1" fontId="17" fillId="0" borderId="0" xfId="68" applyNumberFormat="1" applyFont="1" applyBorder="1" applyAlignment="1">
      <alignment horizontal="center"/>
      <protection/>
    </xf>
    <xf numFmtId="1" fontId="17" fillId="0" borderId="0" xfId="68" applyNumberFormat="1" applyFont="1" applyBorder="1">
      <alignment/>
      <protection/>
    </xf>
    <xf numFmtId="1" fontId="17" fillId="0" borderId="0" xfId="68" applyNumberFormat="1" applyFont="1" applyBorder="1">
      <alignment/>
      <protection/>
    </xf>
    <xf numFmtId="1" fontId="107" fillId="0" borderId="0" xfId="68" applyNumberFormat="1" applyFont="1">
      <alignment/>
      <protection/>
    </xf>
    <xf numFmtId="4" fontId="17" fillId="0" borderId="0" xfId="68" applyNumberFormat="1" applyFont="1" applyBorder="1">
      <alignment/>
      <protection/>
    </xf>
    <xf numFmtId="4" fontId="17" fillId="0" borderId="0" xfId="68" applyNumberFormat="1" applyFont="1" applyBorder="1">
      <alignment/>
      <protection/>
    </xf>
    <xf numFmtId="4" fontId="107" fillId="0" borderId="0" xfId="68" applyNumberFormat="1" applyFont="1">
      <alignment/>
      <protection/>
    </xf>
    <xf numFmtId="188" fontId="17" fillId="0" borderId="25" xfId="68" applyNumberFormat="1" applyFont="1" applyBorder="1">
      <alignment/>
      <protection/>
    </xf>
    <xf numFmtId="4" fontId="43" fillId="0" borderId="0" xfId="68" applyNumberFormat="1" applyFont="1" applyFill="1" applyBorder="1" applyAlignment="1">
      <alignment vertical="top" wrapText="1"/>
      <protection/>
    </xf>
    <xf numFmtId="4" fontId="40" fillId="0" borderId="0" xfId="0" applyNumberFormat="1" applyFont="1" applyBorder="1" applyAlignment="1">
      <alignment/>
    </xf>
    <xf numFmtId="4" fontId="17" fillId="0" borderId="0" xfId="0" applyNumberFormat="1" applyFont="1" applyBorder="1" applyAlignment="1">
      <alignment/>
    </xf>
    <xf numFmtId="187" fontId="17" fillId="0" borderId="0" xfId="0" applyNumberFormat="1" applyFont="1" applyBorder="1" applyAlignment="1">
      <alignment/>
    </xf>
    <xf numFmtId="187" fontId="40" fillId="0" borderId="0" xfId="0" applyNumberFormat="1" applyFont="1" applyAlignment="1">
      <alignment/>
    </xf>
    <xf numFmtId="49" fontId="34" fillId="0" borderId="0" xfId="0" applyNumberFormat="1" applyFont="1" applyFill="1" applyAlignment="1">
      <alignment horizontal="left" vertical="top" wrapText="1"/>
    </xf>
    <xf numFmtId="49" fontId="0" fillId="0" borderId="0" xfId="0" applyNumberFormat="1" applyFill="1" applyAlignment="1">
      <alignment horizontal="left" vertical="top" wrapText="1" indent="1"/>
    </xf>
    <xf numFmtId="4" fontId="32" fillId="0" borderId="0" xfId="0" applyNumberFormat="1" applyFont="1" applyFill="1" applyAlignment="1">
      <alignment horizontal="right" vertical="top"/>
    </xf>
    <xf numFmtId="4" fontId="32" fillId="0" borderId="0" xfId="0" applyNumberFormat="1" applyFont="1" applyFill="1" applyAlignment="1">
      <alignment horizontal="center" vertical="top"/>
    </xf>
    <xf numFmtId="184" fontId="0" fillId="0" borderId="0" xfId="0" applyNumberFormat="1" applyFill="1" applyAlignment="1">
      <alignment horizontal="right" vertical="top"/>
    </xf>
    <xf numFmtId="49" fontId="1" fillId="0" borderId="0" xfId="0" applyNumberFormat="1" applyFont="1" applyFill="1" applyAlignment="1">
      <alignment vertical="top"/>
    </xf>
    <xf numFmtId="0" fontId="35" fillId="0" borderId="0" xfId="0" applyFont="1" applyFill="1" applyAlignment="1">
      <alignment vertical="top"/>
    </xf>
    <xf numFmtId="4" fontId="36" fillId="0" borderId="0" xfId="0" applyNumberFormat="1" applyFont="1" applyFill="1" applyAlignment="1">
      <alignment horizontal="center" vertical="top"/>
    </xf>
    <xf numFmtId="184" fontId="37" fillId="0" borderId="0" xfId="0" applyNumberFormat="1" applyFont="1" applyFill="1" applyAlignment="1">
      <alignment horizontal="left" vertical="top"/>
    </xf>
    <xf numFmtId="49" fontId="1" fillId="0" borderId="0" xfId="0" applyNumberFormat="1" applyFont="1" applyFill="1" applyAlignment="1">
      <alignment horizontal="left" vertical="top" wrapText="1" indent="1"/>
    </xf>
    <xf numFmtId="49" fontId="32" fillId="0" borderId="0" xfId="0" applyNumberFormat="1" applyFont="1" applyFill="1" applyAlignment="1">
      <alignment horizontal="center" vertical="top" wrapText="1"/>
    </xf>
    <xf numFmtId="49" fontId="38" fillId="0" borderId="0" xfId="0" applyNumberFormat="1" applyFont="1" applyFill="1" applyAlignment="1">
      <alignment horizontal="left" vertical="top" wrapText="1" indent="1"/>
    </xf>
    <xf numFmtId="4" fontId="38" fillId="0" borderId="0" xfId="0" applyNumberFormat="1" applyFont="1" applyFill="1" applyAlignment="1">
      <alignment horizontal="right" vertical="top"/>
    </xf>
    <xf numFmtId="49" fontId="39" fillId="0" borderId="0" xfId="0" applyNumberFormat="1" applyFont="1" applyFill="1" applyAlignment="1">
      <alignment horizontal="center" vertical="top" wrapText="1"/>
    </xf>
    <xf numFmtId="0" fontId="17" fillId="0" borderId="0" xfId="68" applyAlignment="1">
      <alignment wrapText="1"/>
      <protection/>
    </xf>
    <xf numFmtId="49" fontId="71" fillId="0" borderId="0" xfId="68" applyNumberFormat="1" applyFont="1" applyAlignment="1">
      <alignment horizontal="left" wrapText="1"/>
      <protection/>
    </xf>
    <xf numFmtId="0" fontId="108" fillId="0" borderId="0" xfId="69" applyFont="1" applyAlignment="1">
      <alignment horizontal="center" wrapText="1"/>
      <protection/>
    </xf>
    <xf numFmtId="0" fontId="104" fillId="0" borderId="0" xfId="69" applyFont="1" applyAlignment="1">
      <alignment wrapText="1"/>
      <protection/>
    </xf>
    <xf numFmtId="0" fontId="17" fillId="0" borderId="0" xfId="68" applyFont="1" applyBorder="1" applyAlignment="1">
      <alignment wrapText="1"/>
      <protection/>
    </xf>
    <xf numFmtId="0" fontId="17" fillId="0" borderId="0" xfId="68" applyBorder="1" applyAlignment="1">
      <alignment wrapText="1"/>
      <protection/>
    </xf>
    <xf numFmtId="189" fontId="17" fillId="0" borderId="0" xfId="68" applyNumberFormat="1" applyBorder="1" applyAlignment="1">
      <alignment horizontal="right" wrapText="1"/>
      <protection/>
    </xf>
    <xf numFmtId="0" fontId="40" fillId="0" borderId="0" xfId="69" applyFont="1" applyAlignment="1">
      <alignment horizontal="center" vertical="top" wrapText="1"/>
      <protection/>
    </xf>
    <xf numFmtId="0" fontId="108" fillId="0" borderId="0" xfId="69" applyFont="1" applyAlignment="1">
      <alignment horizontal="center" vertical="top" wrapText="1"/>
      <protection/>
    </xf>
    <xf numFmtId="49" fontId="17" fillId="0" borderId="0" xfId="68" applyNumberFormat="1" applyFont="1" applyBorder="1" applyAlignment="1">
      <alignment horizontal="left" wrapText="1"/>
      <protection/>
    </xf>
    <xf numFmtId="193" fontId="17" fillId="0" borderId="0" xfId="68" applyNumberFormat="1" applyBorder="1" applyAlignment="1">
      <alignment wrapText="1"/>
      <protection/>
    </xf>
    <xf numFmtId="49" fontId="17" fillId="0" borderId="0" xfId="73" applyNumberFormat="1" applyFont="1" applyBorder="1" applyAlignment="1">
      <alignment horizontal="left" wrapText="1"/>
      <protection/>
    </xf>
    <xf numFmtId="0" fontId="40" fillId="0" borderId="0" xfId="68" applyFont="1" applyAlignment="1">
      <alignment horizontal="center" vertical="top" wrapText="1"/>
      <protection/>
    </xf>
    <xf numFmtId="0" fontId="17" fillId="0" borderId="0" xfId="68" applyFont="1" applyAlignment="1">
      <alignment wrapText="1"/>
      <protection/>
    </xf>
    <xf numFmtId="0" fontId="17" fillId="0" borderId="0" xfId="68" applyAlignment="1">
      <alignment vertical="top" wrapText="1"/>
      <protection/>
    </xf>
    <xf numFmtId="0" fontId="74" fillId="0" borderId="0" xfId="68" applyFont="1" applyAlignment="1">
      <alignment vertical="top" wrapText="1"/>
      <protection/>
    </xf>
    <xf numFmtId="189" fontId="17" fillId="0" borderId="0" xfId="68" applyNumberFormat="1" applyFill="1" applyBorder="1" applyAlignment="1">
      <alignment horizontal="right" wrapText="1"/>
      <protection/>
    </xf>
    <xf numFmtId="0" fontId="75" fillId="0" borderId="0" xfId="68" applyFont="1" applyAlignment="1">
      <alignment vertical="top" wrapText="1"/>
      <protection/>
    </xf>
    <xf numFmtId="0" fontId="75" fillId="0" borderId="0" xfId="68" applyFont="1" applyAlignment="1">
      <alignment wrapText="1"/>
      <protection/>
    </xf>
    <xf numFmtId="189" fontId="17" fillId="0" borderId="0" xfId="68" applyNumberFormat="1" applyAlignment="1">
      <alignment horizontal="right" wrapText="1"/>
      <protection/>
    </xf>
    <xf numFmtId="0" fontId="74" fillId="0" borderId="0" xfId="68" applyFont="1" applyAlignment="1">
      <alignment wrapText="1"/>
      <protection/>
    </xf>
    <xf numFmtId="0" fontId="76" fillId="0" borderId="0" xfId="68" applyFont="1" applyAlignment="1">
      <alignment horizontal="left" wrapText="1"/>
      <protection/>
    </xf>
    <xf numFmtId="0" fontId="76" fillId="0" borderId="0" xfId="68" applyFont="1" applyAlignment="1">
      <alignment wrapText="1"/>
      <protection/>
    </xf>
    <xf numFmtId="49" fontId="7" fillId="0" borderId="0" xfId="0" applyNumberFormat="1" applyFont="1" applyFill="1" applyBorder="1" applyAlignment="1">
      <alignment horizontal="justify" vertical="top"/>
    </xf>
    <xf numFmtId="0" fontId="17" fillId="0" borderId="0" xfId="68" applyFont="1" applyAlignment="1">
      <alignment/>
      <protection/>
    </xf>
    <xf numFmtId="0" fontId="0" fillId="0" borderId="0" xfId="0" applyFont="1" applyAlignment="1">
      <alignment horizontal="left" vertical="top" wrapText="1"/>
    </xf>
    <xf numFmtId="4" fontId="17" fillId="0" borderId="0" xfId="0" applyNumberFormat="1" applyFont="1" applyAlignment="1">
      <alignment vertical="top" wrapText="1"/>
    </xf>
    <xf numFmtId="0" fontId="0" fillId="0" borderId="0" xfId="0" applyFont="1" applyAlignment="1">
      <alignment wrapText="1"/>
    </xf>
    <xf numFmtId="4" fontId="0" fillId="0" borderId="0" xfId="0" applyNumberFormat="1" applyFill="1" applyBorder="1" applyAlignment="1">
      <alignment/>
    </xf>
    <xf numFmtId="0" fontId="9" fillId="0" borderId="27" xfId="0" applyFont="1" applyFill="1" applyBorder="1" applyAlignment="1">
      <alignment horizontal="center"/>
    </xf>
    <xf numFmtId="4" fontId="0" fillId="0" borderId="0" xfId="0" applyNumberFormat="1" applyFont="1" applyAlignment="1">
      <alignment/>
    </xf>
    <xf numFmtId="4" fontId="24" fillId="54" borderId="0" xfId="0" applyNumberFormat="1" applyFont="1" applyFill="1" applyAlignment="1" applyProtection="1">
      <alignment/>
      <protection locked="0"/>
    </xf>
    <xf numFmtId="4" fontId="32" fillId="54" borderId="0" xfId="0" applyNumberFormat="1" applyFont="1" applyFill="1" applyAlignment="1" applyProtection="1">
      <alignment horizontal="right" vertical="top"/>
      <protection locked="0"/>
    </xf>
    <xf numFmtId="4" fontId="33" fillId="54" borderId="0" xfId="0" applyNumberFormat="1" applyFont="1" applyFill="1" applyAlignment="1" applyProtection="1">
      <alignment horizontal="right" vertical="top"/>
      <protection locked="0"/>
    </xf>
    <xf numFmtId="4" fontId="17" fillId="54" borderId="0" xfId="68" applyNumberFormat="1" applyFont="1" applyFill="1" applyProtection="1">
      <alignment/>
      <protection locked="0"/>
    </xf>
    <xf numFmtId="4" fontId="17" fillId="54" borderId="0" xfId="68" applyNumberFormat="1" applyFont="1" applyFill="1" applyAlignment="1" applyProtection="1">
      <alignment horizontal="right"/>
      <protection locked="0"/>
    </xf>
    <xf numFmtId="4" fontId="17" fillId="54" borderId="0" xfId="68" applyNumberFormat="1" applyFont="1" applyFill="1" applyBorder="1" applyProtection="1">
      <alignment/>
      <protection locked="0"/>
    </xf>
    <xf numFmtId="0" fontId="0" fillId="0" borderId="0" xfId="0" applyAlignment="1">
      <alignment/>
    </xf>
    <xf numFmtId="0" fontId="0" fillId="0" borderId="0" xfId="0" applyFont="1" applyAlignment="1">
      <alignment vertical="top"/>
    </xf>
    <xf numFmtId="173" fontId="0" fillId="54" borderId="0" xfId="109" applyFont="1" applyFill="1" applyAlignment="1" applyProtection="1">
      <alignment/>
      <protection locked="0"/>
    </xf>
    <xf numFmtId="44" fontId="0" fillId="54" borderId="0" xfId="0" applyNumberFormat="1" applyFill="1" applyAlignment="1" applyProtection="1">
      <alignment horizontal="right" vertical="top"/>
      <protection locked="0"/>
    </xf>
    <xf numFmtId="44" fontId="0" fillId="54" borderId="0" xfId="113" applyNumberFormat="1" applyFont="1" applyFill="1" applyBorder="1" applyAlignment="1" applyProtection="1">
      <alignment horizontal="right" vertical="top"/>
      <protection locked="0"/>
    </xf>
    <xf numFmtId="44" fontId="0" fillId="54" borderId="0" xfId="113" applyNumberFormat="1" applyFont="1" applyFill="1" applyBorder="1" applyAlignment="1" applyProtection="1">
      <alignment horizontal="right" vertical="top"/>
      <protection locked="0"/>
    </xf>
    <xf numFmtId="44" fontId="0" fillId="54" borderId="0" xfId="113" applyNumberFormat="1" applyFont="1" applyFill="1" applyAlignment="1" applyProtection="1">
      <alignment horizontal="right" vertical="top"/>
      <protection locked="0"/>
    </xf>
    <xf numFmtId="44" fontId="0" fillId="54" borderId="0" xfId="113" applyNumberFormat="1" applyFont="1" applyFill="1" applyAlignment="1" applyProtection="1">
      <alignment horizontal="right" vertical="top"/>
      <protection locked="0"/>
    </xf>
    <xf numFmtId="44" fontId="0" fillId="54" borderId="0" xfId="113" applyNumberFormat="1" applyFont="1" applyFill="1" applyBorder="1" applyAlignment="1" applyProtection="1">
      <alignment horizontal="left" vertical="top"/>
      <protection locked="0"/>
    </xf>
    <xf numFmtId="184" fontId="0" fillId="0" borderId="0" xfId="0" applyNumberFormat="1" applyFont="1" applyAlignment="1">
      <alignment horizontal="right" vertical="top"/>
    </xf>
    <xf numFmtId="4" fontId="32" fillId="0" borderId="0" xfId="0" applyNumberFormat="1" applyFont="1" applyFill="1" applyAlignment="1" applyProtection="1">
      <alignment horizontal="right" vertical="top"/>
      <protection/>
    </xf>
    <xf numFmtId="0" fontId="17" fillId="0" borderId="0" xfId="68" applyFont="1" applyAlignment="1">
      <alignment horizontal="left" wrapText="1"/>
      <protection/>
    </xf>
    <xf numFmtId="0" fontId="17" fillId="0" borderId="0" xfId="68" applyFont="1" applyBorder="1" applyAlignment="1">
      <alignment horizontal="left" wrapText="1"/>
      <protection/>
    </xf>
    <xf numFmtId="49" fontId="17" fillId="0" borderId="0" xfId="73" applyNumberFormat="1" applyFont="1" applyBorder="1" applyAlignment="1">
      <alignment horizontal="left" wrapText="1"/>
      <protection/>
    </xf>
    <xf numFmtId="49" fontId="0" fillId="0" borderId="0" xfId="73" applyNumberFormat="1" applyFont="1" applyBorder="1" applyAlignment="1">
      <alignment horizontal="left" wrapText="1"/>
      <protection/>
    </xf>
    <xf numFmtId="0" fontId="17" fillId="0" borderId="0" xfId="68" applyFont="1" applyFill="1" applyAlignment="1">
      <alignment horizontal="left" wrapText="1"/>
      <protection/>
    </xf>
    <xf numFmtId="0" fontId="104" fillId="0" borderId="0" xfId="69" applyFont="1" applyAlignment="1">
      <alignment horizontal="left" wrapText="1"/>
      <protection/>
    </xf>
    <xf numFmtId="0" fontId="72" fillId="0" borderId="0" xfId="68" applyFont="1" applyAlignment="1">
      <alignment horizontal="center" wrapText="1"/>
      <protection/>
    </xf>
    <xf numFmtId="0" fontId="17" fillId="0" borderId="0" xfId="69" applyFont="1" applyAlignment="1">
      <alignment horizontal="left" wrapText="1"/>
      <protection/>
    </xf>
    <xf numFmtId="0" fontId="13" fillId="0" borderId="0" xfId="0" applyFont="1" applyAlignment="1">
      <alignment horizontal="right"/>
    </xf>
    <xf numFmtId="4" fontId="13" fillId="0" borderId="0" xfId="0" applyNumberFormat="1" applyFont="1" applyAlignment="1">
      <alignment/>
    </xf>
    <xf numFmtId="0" fontId="12" fillId="0" borderId="0" xfId="0" applyFont="1" applyAlignment="1">
      <alignment horizontal="right"/>
    </xf>
    <xf numFmtId="4" fontId="12" fillId="0" borderId="0" xfId="0" applyNumberFormat="1" applyFont="1" applyAlignment="1">
      <alignment/>
    </xf>
    <xf numFmtId="0" fontId="11" fillId="0" borderId="0" xfId="0" applyFont="1" applyAlignment="1">
      <alignment horizontal="right"/>
    </xf>
    <xf numFmtId="4" fontId="11" fillId="0" borderId="0" xfId="0" applyNumberFormat="1" applyFont="1" applyAlignment="1">
      <alignment/>
    </xf>
    <xf numFmtId="0" fontId="12" fillId="0" borderId="0" xfId="0" applyFont="1" applyAlignment="1">
      <alignment horizontal="center" wrapText="1"/>
    </xf>
    <xf numFmtId="0" fontId="12" fillId="0" borderId="0" xfId="0" applyFont="1" applyAlignment="1">
      <alignment horizontal="center"/>
    </xf>
    <xf numFmtId="0" fontId="11" fillId="0" borderId="0" xfId="0" applyFont="1" applyAlignment="1">
      <alignment horizontal="right" wrapText="1"/>
    </xf>
    <xf numFmtId="4" fontId="11" fillId="0" borderId="0" xfId="0" applyNumberFormat="1" applyFont="1" applyAlignment="1">
      <alignment horizontal="center"/>
    </xf>
    <xf numFmtId="0" fontId="11" fillId="0" borderId="28" xfId="0" applyFont="1" applyBorder="1" applyAlignment="1">
      <alignment horizontal="center" wrapText="1"/>
    </xf>
    <xf numFmtId="0" fontId="7" fillId="0" borderId="0" xfId="0" applyFont="1" applyAlignment="1">
      <alignment horizontal="center" wrapText="1"/>
    </xf>
    <xf numFmtId="4" fontId="11" fillId="0" borderId="29" xfId="0" applyNumberFormat="1" applyFont="1" applyBorder="1" applyAlignment="1">
      <alignment/>
    </xf>
    <xf numFmtId="0" fontId="11" fillId="0" borderId="0" xfId="0" applyFont="1" applyBorder="1" applyAlignment="1">
      <alignment wrapText="1"/>
    </xf>
    <xf numFmtId="0" fontId="11" fillId="0" borderId="0" xfId="0" applyFont="1" applyAlignment="1">
      <alignment wrapText="1"/>
    </xf>
    <xf numFmtId="0" fontId="0" fillId="0" borderId="0" xfId="0" applyAlignment="1">
      <alignment wrapText="1"/>
    </xf>
    <xf numFmtId="0" fontId="101" fillId="0" borderId="0" xfId="0" applyFont="1" applyAlignment="1">
      <alignment wrapText="1"/>
    </xf>
    <xf numFmtId="0" fontId="106" fillId="0" borderId="0" xfId="0" applyFont="1" applyBorder="1" applyAlignment="1">
      <alignment horizontal="center" wrapText="1"/>
    </xf>
    <xf numFmtId="0" fontId="7" fillId="0" borderId="0" xfId="0" applyFont="1" applyBorder="1" applyAlignment="1">
      <alignment horizontal="center" wrapText="1"/>
    </xf>
    <xf numFmtId="0" fontId="101" fillId="0" borderId="0" xfId="0" applyFont="1" applyBorder="1" applyAlignment="1">
      <alignment wrapText="1"/>
    </xf>
    <xf numFmtId="0" fontId="106" fillId="0" borderId="0" xfId="0" applyFont="1" applyAlignment="1">
      <alignment horizontal="center" wrapText="1"/>
    </xf>
    <xf numFmtId="0" fontId="109" fillId="0" borderId="0" xfId="0" applyFont="1" applyAlignment="1">
      <alignment horizontal="center" wrapText="1"/>
    </xf>
    <xf numFmtId="0" fontId="7" fillId="0" borderId="0" xfId="0" applyFont="1" applyAlignment="1">
      <alignment horizontal="center"/>
    </xf>
    <xf numFmtId="0" fontId="1" fillId="0" borderId="0" xfId="0" applyFont="1" applyAlignment="1">
      <alignment horizontal="center"/>
    </xf>
    <xf numFmtId="0" fontId="14" fillId="0" borderId="0" xfId="0" applyFont="1" applyAlignment="1">
      <alignment horizontal="center" vertical="justify" wrapText="1"/>
    </xf>
    <xf numFmtId="0" fontId="16" fillId="0" borderId="0" xfId="0" applyFont="1" applyAlignment="1">
      <alignment horizontal="justify" vertical="center" wrapText="1"/>
    </xf>
    <xf numFmtId="0" fontId="15" fillId="0" borderId="0" xfId="0" applyFont="1" applyAlignment="1">
      <alignment horizontal="center"/>
    </xf>
    <xf numFmtId="0" fontId="4" fillId="0" borderId="0" xfId="0" applyFont="1" applyAlignment="1">
      <alignment horizontal="center"/>
    </xf>
    <xf numFmtId="49" fontId="1" fillId="0" borderId="0" xfId="0" applyNumberFormat="1" applyFont="1" applyAlignment="1">
      <alignment horizontal="left" vertical="top" wrapText="1"/>
    </xf>
    <xf numFmtId="49" fontId="2" fillId="0" borderId="0" xfId="0" applyNumberFormat="1" applyFont="1" applyAlignment="1">
      <alignment horizontal="center" vertical="top"/>
    </xf>
    <xf numFmtId="49" fontId="2" fillId="0" borderId="0" xfId="0" applyNumberFormat="1" applyFont="1" applyFill="1" applyAlignment="1">
      <alignment horizontal="center" vertical="top"/>
    </xf>
    <xf numFmtId="4" fontId="17" fillId="0" borderId="0" xfId="68" applyNumberFormat="1" applyFont="1" applyAlignment="1">
      <alignment horizontal="left" vertical="top" wrapText="1"/>
      <protection/>
    </xf>
    <xf numFmtId="0" fontId="110" fillId="0" borderId="0" xfId="0" applyFont="1" applyAlignment="1">
      <alignment vertical="center" wrapText="1"/>
    </xf>
    <xf numFmtId="4" fontId="24" fillId="0" borderId="0" xfId="0" applyNumberFormat="1" applyFont="1" applyFill="1" applyAlignment="1" applyProtection="1">
      <alignment/>
      <protection/>
    </xf>
    <xf numFmtId="0" fontId="110" fillId="0" borderId="0" xfId="0" applyFont="1" applyAlignment="1">
      <alignment horizontal="right" vertical="center" wrapText="1"/>
    </xf>
  </cellXfs>
  <cellStyles count="105">
    <cellStyle name="Normal" xfId="0"/>
    <cellStyle name="20 % – Poudarek1" xfId="15"/>
    <cellStyle name="20 % – Poudarek1 2" xfId="16"/>
    <cellStyle name="20 % – Poudarek2" xfId="17"/>
    <cellStyle name="20 % – Poudarek2 2" xfId="18"/>
    <cellStyle name="20 % – Poudarek3" xfId="19"/>
    <cellStyle name="20 % – Poudarek3 2" xfId="20"/>
    <cellStyle name="20 % – Poudarek4" xfId="21"/>
    <cellStyle name="20 % – Poudarek4 2" xfId="22"/>
    <cellStyle name="20 % – Poudarek5" xfId="23"/>
    <cellStyle name="20 % – Poudarek5 2" xfId="24"/>
    <cellStyle name="20 % – Poudarek6" xfId="25"/>
    <cellStyle name="20 % – Poudarek6 2" xfId="26"/>
    <cellStyle name="40 % – Poudarek1" xfId="27"/>
    <cellStyle name="40 % – Poudarek1 2" xfId="28"/>
    <cellStyle name="40 % – Poudarek2" xfId="29"/>
    <cellStyle name="40 % – Poudarek2 2" xfId="30"/>
    <cellStyle name="40 % – Poudarek3" xfId="31"/>
    <cellStyle name="40 % – Poudarek3 2" xfId="32"/>
    <cellStyle name="40 % – Poudarek4" xfId="33"/>
    <cellStyle name="40 % – Poudarek4 2" xfId="34"/>
    <cellStyle name="40 % – Poudarek5" xfId="35"/>
    <cellStyle name="40 % – Poudarek5 2" xfId="36"/>
    <cellStyle name="40 % – Poudarek6" xfId="37"/>
    <cellStyle name="40 % – Poudarek6 2" xfId="38"/>
    <cellStyle name="60 % – Poudarek1" xfId="39"/>
    <cellStyle name="60 % – Poudarek1 2" xfId="40"/>
    <cellStyle name="60 % – Poudarek2" xfId="41"/>
    <cellStyle name="60 % – Poudarek2 2" xfId="42"/>
    <cellStyle name="60 % – Poudarek3" xfId="43"/>
    <cellStyle name="60 % – Poudarek3 2" xfId="44"/>
    <cellStyle name="60 % – Poudarek4" xfId="45"/>
    <cellStyle name="60 % – Poudarek4 2" xfId="46"/>
    <cellStyle name="60 % – Poudarek5" xfId="47"/>
    <cellStyle name="60 % – Poudarek5 2" xfId="48"/>
    <cellStyle name="60 % – Poudarek6" xfId="49"/>
    <cellStyle name="60 % – Poudarek6 2" xfId="50"/>
    <cellStyle name="Comma 2" xfId="51"/>
    <cellStyle name="Dobro" xfId="52"/>
    <cellStyle name="Dobro 2" xfId="53"/>
    <cellStyle name="Hyperlink" xfId="54"/>
    <cellStyle name="Hiperpovezava 2" xfId="55"/>
    <cellStyle name="Izhod" xfId="56"/>
    <cellStyle name="Izhod 2" xfId="57"/>
    <cellStyle name="Naslov" xfId="58"/>
    <cellStyle name="Naslov 1" xfId="59"/>
    <cellStyle name="Naslov 1 2" xfId="60"/>
    <cellStyle name="Naslov 2" xfId="61"/>
    <cellStyle name="Naslov 2 2" xfId="62"/>
    <cellStyle name="Naslov 3" xfId="63"/>
    <cellStyle name="Naslov 3 2" xfId="64"/>
    <cellStyle name="Naslov 4" xfId="65"/>
    <cellStyle name="Naslov 4 2" xfId="66"/>
    <cellStyle name="Naslov 5" xfId="67"/>
    <cellStyle name="Navadno 2" xfId="68"/>
    <cellStyle name="Navadno 2 6" xfId="69"/>
    <cellStyle name="Navadno 3" xfId="70"/>
    <cellStyle name="Navadno 4" xfId="71"/>
    <cellStyle name="Navadno 5" xfId="72"/>
    <cellStyle name="Navadno_SLOV_C" xfId="73"/>
    <cellStyle name="Nevtralno" xfId="74"/>
    <cellStyle name="Nevtralno 2" xfId="75"/>
    <cellStyle name="Normal_rekapitulacija" xfId="76"/>
    <cellStyle name="Followed Hyperlink" xfId="77"/>
    <cellStyle name="Percent" xfId="78"/>
    <cellStyle name="Odstotek 2" xfId="79"/>
    <cellStyle name="Odstotek 3" xfId="80"/>
    <cellStyle name="Opomba" xfId="81"/>
    <cellStyle name="Opomba 2" xfId="82"/>
    <cellStyle name="Opozorilo" xfId="83"/>
    <cellStyle name="Opozorilo 2" xfId="84"/>
    <cellStyle name="Pojasnjevalno besedilo" xfId="85"/>
    <cellStyle name="Pojasnjevalno besedilo 2" xfId="86"/>
    <cellStyle name="Poudarek1" xfId="87"/>
    <cellStyle name="Poudarek1 2" xfId="88"/>
    <cellStyle name="Poudarek2" xfId="89"/>
    <cellStyle name="Poudarek2 2" xfId="90"/>
    <cellStyle name="Poudarek3" xfId="91"/>
    <cellStyle name="Poudarek3 2" xfId="92"/>
    <cellStyle name="Poudarek4" xfId="93"/>
    <cellStyle name="Poudarek4 2" xfId="94"/>
    <cellStyle name="Poudarek5" xfId="95"/>
    <cellStyle name="Poudarek5 2" xfId="96"/>
    <cellStyle name="Poudarek6" xfId="97"/>
    <cellStyle name="Poudarek6 2" xfId="98"/>
    <cellStyle name="Povezana celica" xfId="99"/>
    <cellStyle name="Povezana celica 2" xfId="100"/>
    <cellStyle name="Preveri celico" xfId="101"/>
    <cellStyle name="Preveri celico 2" xfId="102"/>
    <cellStyle name="Računanje" xfId="103"/>
    <cellStyle name="Računanje 2" xfId="104"/>
    <cellStyle name="Slabo" xfId="105"/>
    <cellStyle name="Slabo 2" xfId="106"/>
    <cellStyle name="Currency" xfId="107"/>
    <cellStyle name="Currency [0]" xfId="108"/>
    <cellStyle name="Comma" xfId="109"/>
    <cellStyle name="Comma [0]" xfId="110"/>
    <cellStyle name="Vejica 2" xfId="111"/>
    <cellStyle name="Vejica 3" xfId="112"/>
    <cellStyle name="Vejica 4" xfId="113"/>
    <cellStyle name="Vejica 5" xfId="114"/>
    <cellStyle name="Vnos" xfId="115"/>
    <cellStyle name="Vnos 2" xfId="116"/>
    <cellStyle name="Vsota" xfId="117"/>
    <cellStyle name="Vsota 2" xfId="1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arnostniki\PROMETNI%20SEKTOR\Ales%20Bucaj\22-0429_COL\Razpis\popis%20del-sprememb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arnostniki\PROMETNI%20SEKTOR\Ales%20Bucaj\21-1723_IG\Razpis\popis%20d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POMBE"/>
      <sheetName val="PREDRAČUN"/>
      <sheetName val="CR"/>
      <sheetName val="NN-SN"/>
      <sheetName val="TK"/>
      <sheetName val="Vodovod P"/>
      <sheetName val="Vodovod R"/>
      <sheetName val="Vodovod S"/>
      <sheetName val="Vodovod Sever"/>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OPOMBE"/>
      <sheetName val="REKAPITULACIJA"/>
      <sheetName val="PROJEKTANTSKI PREDRAČU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K145"/>
  <sheetViews>
    <sheetView view="pageBreakPreview" zoomScale="145" zoomScaleSheetLayoutView="145" zoomScalePageLayoutView="0" workbookViewId="0" topLeftCell="A10">
      <selection activeCell="B6" sqref="B6:I6"/>
    </sheetView>
  </sheetViews>
  <sheetFormatPr defaultColWidth="9.00390625" defaultRowHeight="12.75"/>
  <cols>
    <col min="1" max="1" width="6.00390625" style="367" customWidth="1"/>
    <col min="2" max="14" width="9.125" style="367" customWidth="1"/>
    <col min="15" max="16384" width="9.125" style="367" customWidth="1"/>
  </cols>
  <sheetData>
    <row r="2" ht="15.75">
      <c r="B2" s="368"/>
    </row>
    <row r="3" spans="1:9" ht="18" customHeight="1">
      <c r="A3" s="421" t="s">
        <v>812</v>
      </c>
      <c r="B3" s="421"/>
      <c r="C3" s="421"/>
      <c r="D3" s="421"/>
      <c r="E3" s="421"/>
      <c r="F3" s="421"/>
      <c r="G3" s="421"/>
      <c r="H3" s="421"/>
      <c r="I3" s="421"/>
    </row>
    <row r="5" spans="1:11" ht="12.75">
      <c r="A5" s="369"/>
      <c r="B5" s="370"/>
      <c r="C5" s="371"/>
      <c r="D5" s="372"/>
      <c r="E5" s="372"/>
      <c r="F5" s="372"/>
      <c r="G5" s="372"/>
      <c r="H5" s="372"/>
      <c r="I5" s="372"/>
      <c r="J5" s="373"/>
      <c r="K5" s="372"/>
    </row>
    <row r="6" spans="1:11" ht="27.75" customHeight="1">
      <c r="A6" s="374" t="s">
        <v>433</v>
      </c>
      <c r="B6" s="422" t="s">
        <v>813</v>
      </c>
      <c r="C6" s="422"/>
      <c r="D6" s="422"/>
      <c r="E6" s="422"/>
      <c r="F6" s="422"/>
      <c r="G6" s="422"/>
      <c r="H6" s="422"/>
      <c r="I6" s="422"/>
      <c r="J6" s="373"/>
      <c r="K6" s="372"/>
    </row>
    <row r="7" spans="1:11" ht="12.75">
      <c r="A7" s="375"/>
      <c r="B7" s="370"/>
      <c r="C7" s="376"/>
      <c r="D7" s="372"/>
      <c r="E7" s="372"/>
      <c r="F7" s="372"/>
      <c r="G7" s="372"/>
      <c r="H7" s="372"/>
      <c r="I7" s="372"/>
      <c r="J7" s="373"/>
      <c r="K7" s="372"/>
    </row>
    <row r="8" spans="1:11" ht="129.75" customHeight="1">
      <c r="A8" s="375" t="s">
        <v>435</v>
      </c>
      <c r="B8" s="416" t="s">
        <v>814</v>
      </c>
      <c r="C8" s="416"/>
      <c r="D8" s="416"/>
      <c r="E8" s="416"/>
      <c r="F8" s="416"/>
      <c r="G8" s="416"/>
      <c r="H8" s="416"/>
      <c r="I8" s="416"/>
      <c r="J8" s="373"/>
      <c r="K8" s="372"/>
    </row>
    <row r="9" spans="1:11" ht="12.75">
      <c r="A9" s="375"/>
      <c r="B9" s="371"/>
      <c r="C9" s="371"/>
      <c r="D9" s="372"/>
      <c r="E9" s="372"/>
      <c r="F9" s="372"/>
      <c r="G9" s="372"/>
      <c r="H9" s="372"/>
      <c r="I9" s="372"/>
      <c r="J9" s="373"/>
      <c r="K9" s="372"/>
    </row>
    <row r="10" spans="1:11" ht="27" customHeight="1">
      <c r="A10" s="375" t="s">
        <v>436</v>
      </c>
      <c r="B10" s="416" t="s">
        <v>815</v>
      </c>
      <c r="C10" s="416"/>
      <c r="D10" s="416"/>
      <c r="E10" s="416"/>
      <c r="F10" s="416"/>
      <c r="G10" s="416"/>
      <c r="H10" s="416"/>
      <c r="I10" s="416"/>
      <c r="J10" s="373"/>
      <c r="K10" s="372"/>
    </row>
    <row r="11" spans="1:11" ht="12.75">
      <c r="A11" s="375"/>
      <c r="B11" s="371"/>
      <c r="C11" s="372"/>
      <c r="D11" s="372"/>
      <c r="E11" s="372"/>
      <c r="F11" s="372"/>
      <c r="G11" s="372"/>
      <c r="H11" s="372"/>
      <c r="I11" s="372"/>
      <c r="J11" s="377"/>
      <c r="K11" s="372"/>
    </row>
    <row r="12" spans="1:11" ht="12.75">
      <c r="A12" s="375" t="s">
        <v>439</v>
      </c>
      <c r="B12" s="416" t="s">
        <v>816</v>
      </c>
      <c r="C12" s="416"/>
      <c r="D12" s="416"/>
      <c r="E12" s="416"/>
      <c r="F12" s="416"/>
      <c r="G12" s="416"/>
      <c r="H12" s="416"/>
      <c r="I12" s="416"/>
      <c r="J12" s="373"/>
      <c r="K12" s="372"/>
    </row>
    <row r="13" spans="1:11" ht="12.75">
      <c r="A13" s="375"/>
      <c r="B13" s="371"/>
      <c r="C13" s="371"/>
      <c r="D13" s="372"/>
      <c r="E13" s="372"/>
      <c r="F13" s="372"/>
      <c r="G13" s="372"/>
      <c r="H13" s="372"/>
      <c r="I13" s="372"/>
      <c r="J13" s="373"/>
      <c r="K13" s="372"/>
    </row>
    <row r="14" spans="1:11" ht="39.75" customHeight="1">
      <c r="A14" s="375" t="s">
        <v>441</v>
      </c>
      <c r="B14" s="416" t="s">
        <v>817</v>
      </c>
      <c r="C14" s="416"/>
      <c r="D14" s="416"/>
      <c r="E14" s="416"/>
      <c r="F14" s="416"/>
      <c r="G14" s="416"/>
      <c r="H14" s="416"/>
      <c r="I14" s="416"/>
      <c r="J14" s="373"/>
      <c r="K14" s="372"/>
    </row>
    <row r="15" spans="1:11" ht="12.75">
      <c r="A15" s="375"/>
      <c r="B15" s="371"/>
      <c r="C15" s="371"/>
      <c r="D15" s="372"/>
      <c r="E15" s="372"/>
      <c r="F15" s="372"/>
      <c r="G15" s="372"/>
      <c r="H15" s="372"/>
      <c r="I15" s="372"/>
      <c r="J15" s="373"/>
      <c r="K15" s="372"/>
    </row>
    <row r="16" spans="1:11" ht="12.75">
      <c r="A16" s="375" t="s">
        <v>443</v>
      </c>
      <c r="B16" s="416" t="s">
        <v>818</v>
      </c>
      <c r="C16" s="416"/>
      <c r="D16" s="416"/>
      <c r="E16" s="416"/>
      <c r="F16" s="416"/>
      <c r="G16" s="416"/>
      <c r="H16" s="416"/>
      <c r="I16" s="416"/>
      <c r="J16" s="377"/>
      <c r="K16" s="372"/>
    </row>
    <row r="17" spans="1:11" ht="12.75">
      <c r="A17" s="375"/>
      <c r="B17" s="370"/>
      <c r="C17" s="371"/>
      <c r="D17" s="372"/>
      <c r="E17" s="372"/>
      <c r="F17" s="372"/>
      <c r="G17" s="372"/>
      <c r="H17" s="372"/>
      <c r="I17" s="372"/>
      <c r="J17" s="373"/>
      <c r="K17" s="372"/>
    </row>
    <row r="18" spans="1:11" ht="39.75" customHeight="1">
      <c r="A18" s="375" t="s">
        <v>445</v>
      </c>
      <c r="B18" s="416" t="s">
        <v>819</v>
      </c>
      <c r="C18" s="416"/>
      <c r="D18" s="416"/>
      <c r="E18" s="416"/>
      <c r="F18" s="416"/>
      <c r="G18" s="416"/>
      <c r="H18" s="416"/>
      <c r="I18" s="416"/>
      <c r="J18" s="373"/>
      <c r="K18" s="372"/>
    </row>
    <row r="19" spans="1:11" ht="12.75">
      <c r="A19" s="375"/>
      <c r="B19" s="371"/>
      <c r="C19" s="371"/>
      <c r="D19" s="372"/>
      <c r="E19" s="372"/>
      <c r="F19" s="372"/>
      <c r="G19" s="372"/>
      <c r="H19" s="372"/>
      <c r="I19" s="372"/>
      <c r="J19" s="373"/>
      <c r="K19" s="372"/>
    </row>
    <row r="20" spans="1:11" ht="27" customHeight="1">
      <c r="A20" s="375" t="s">
        <v>447</v>
      </c>
      <c r="B20" s="416" t="s">
        <v>820</v>
      </c>
      <c r="C20" s="416"/>
      <c r="D20" s="416"/>
      <c r="E20" s="416"/>
      <c r="F20" s="416"/>
      <c r="G20" s="416"/>
      <c r="H20" s="416"/>
      <c r="I20" s="416"/>
      <c r="J20" s="373"/>
      <c r="K20" s="372"/>
    </row>
    <row r="21" spans="1:11" ht="12.75">
      <c r="A21" s="375"/>
      <c r="B21" s="371"/>
      <c r="C21" s="371"/>
      <c r="D21" s="372"/>
      <c r="E21" s="372"/>
      <c r="F21" s="372"/>
      <c r="G21" s="372"/>
      <c r="H21" s="372"/>
      <c r="I21" s="372"/>
      <c r="J21" s="373"/>
      <c r="K21" s="372"/>
    </row>
    <row r="22" spans="1:11" ht="44.25" customHeight="1">
      <c r="A22" s="375" t="s">
        <v>449</v>
      </c>
      <c r="B22" s="419" t="s">
        <v>821</v>
      </c>
      <c r="C22" s="419"/>
      <c r="D22" s="419"/>
      <c r="E22" s="419"/>
      <c r="F22" s="419"/>
      <c r="G22" s="419"/>
      <c r="H22" s="419"/>
      <c r="I22" s="419"/>
      <c r="J22" s="373"/>
      <c r="K22" s="372"/>
    </row>
    <row r="23" spans="1:11" ht="12.75">
      <c r="A23" s="375"/>
      <c r="B23" s="371"/>
      <c r="C23" s="371"/>
      <c r="D23" s="372"/>
      <c r="E23" s="372"/>
      <c r="F23" s="372"/>
      <c r="G23" s="372"/>
      <c r="H23" s="372"/>
      <c r="I23" s="372"/>
      <c r="J23" s="373"/>
      <c r="K23" s="372"/>
    </row>
    <row r="24" spans="1:11" ht="32.25" customHeight="1">
      <c r="A24" s="375" t="s">
        <v>451</v>
      </c>
      <c r="B24" s="416" t="s">
        <v>822</v>
      </c>
      <c r="C24" s="416"/>
      <c r="D24" s="416"/>
      <c r="E24" s="416"/>
      <c r="F24" s="416"/>
      <c r="G24" s="416"/>
      <c r="H24" s="416"/>
      <c r="I24" s="416"/>
      <c r="J24" s="373"/>
      <c r="K24" s="372"/>
    </row>
    <row r="25" spans="1:11" ht="12.75">
      <c r="A25" s="375"/>
      <c r="B25" s="370"/>
      <c r="C25" s="371"/>
      <c r="D25" s="372"/>
      <c r="E25" s="372"/>
      <c r="F25" s="372"/>
      <c r="G25" s="372"/>
      <c r="H25" s="372"/>
      <c r="I25" s="372"/>
      <c r="J25" s="373"/>
      <c r="K25" s="372"/>
    </row>
    <row r="26" spans="1:11" ht="39.75" customHeight="1">
      <c r="A26" s="375" t="s">
        <v>452</v>
      </c>
      <c r="B26" s="420" t="s">
        <v>823</v>
      </c>
      <c r="C26" s="420"/>
      <c r="D26" s="420"/>
      <c r="E26" s="420"/>
      <c r="F26" s="420"/>
      <c r="G26" s="420"/>
      <c r="H26" s="420"/>
      <c r="I26" s="420"/>
      <c r="J26" s="373"/>
      <c r="K26" s="372"/>
    </row>
    <row r="27" spans="1:11" ht="12.75">
      <c r="A27" s="375"/>
      <c r="B27" s="370"/>
      <c r="C27" s="372"/>
      <c r="D27" s="372"/>
      <c r="E27" s="372"/>
      <c r="F27" s="372"/>
      <c r="G27" s="372"/>
      <c r="H27" s="372"/>
      <c r="I27" s="372"/>
      <c r="J27" s="373"/>
      <c r="K27" s="372"/>
    </row>
    <row r="28" spans="1:11" ht="27" customHeight="1">
      <c r="A28" s="375" t="s">
        <v>453</v>
      </c>
      <c r="B28" s="417" t="s">
        <v>824</v>
      </c>
      <c r="C28" s="417"/>
      <c r="D28" s="417"/>
      <c r="E28" s="417"/>
      <c r="F28" s="417"/>
      <c r="G28" s="417"/>
      <c r="H28" s="417"/>
      <c r="I28" s="417"/>
      <c r="J28" s="373"/>
      <c r="K28" s="372"/>
    </row>
    <row r="29" spans="1:11" ht="12.75">
      <c r="A29" s="375"/>
      <c r="B29" s="370"/>
      <c r="C29" s="371"/>
      <c r="D29" s="372"/>
      <c r="E29" s="372"/>
      <c r="F29" s="372"/>
      <c r="G29" s="372"/>
      <c r="H29" s="372"/>
      <c r="I29" s="372"/>
      <c r="J29" s="373"/>
      <c r="K29" s="372"/>
    </row>
    <row r="30" spans="1:11" ht="27" customHeight="1">
      <c r="A30" s="375" t="s">
        <v>455</v>
      </c>
      <c r="B30" s="417" t="s">
        <v>825</v>
      </c>
      <c r="C30" s="417"/>
      <c r="D30" s="417"/>
      <c r="E30" s="417"/>
      <c r="F30" s="417"/>
      <c r="G30" s="417"/>
      <c r="H30" s="417"/>
      <c r="I30" s="417"/>
      <c r="J30" s="373"/>
      <c r="K30" s="372"/>
    </row>
    <row r="31" spans="1:11" ht="12.75">
      <c r="A31" s="375"/>
      <c r="B31" s="378"/>
      <c r="C31" s="371"/>
      <c r="D31" s="372"/>
      <c r="E31" s="372"/>
      <c r="F31" s="372"/>
      <c r="G31" s="372"/>
      <c r="H31" s="372"/>
      <c r="I31" s="372"/>
      <c r="J31" s="373"/>
      <c r="K31" s="372"/>
    </row>
    <row r="32" spans="1:11" ht="12.75">
      <c r="A32" s="375" t="s">
        <v>456</v>
      </c>
      <c r="B32" s="418" t="s">
        <v>826</v>
      </c>
      <c r="C32" s="418"/>
      <c r="D32" s="418"/>
      <c r="E32" s="418"/>
      <c r="F32" s="418"/>
      <c r="G32" s="418"/>
      <c r="H32" s="418"/>
      <c r="I32" s="418"/>
      <c r="J32" s="373"/>
      <c r="K32" s="372"/>
    </row>
    <row r="33" spans="1:11" ht="12.75">
      <c r="A33" s="379"/>
      <c r="B33" s="380"/>
      <c r="C33" s="371"/>
      <c r="D33" s="372"/>
      <c r="E33" s="372"/>
      <c r="F33" s="372"/>
      <c r="G33" s="372"/>
      <c r="H33" s="372"/>
      <c r="I33" s="372"/>
      <c r="J33" s="373"/>
      <c r="K33" s="372"/>
    </row>
    <row r="34" spans="1:11" ht="39" customHeight="1">
      <c r="A34" s="375" t="s">
        <v>457</v>
      </c>
      <c r="B34" s="415" t="s">
        <v>827</v>
      </c>
      <c r="C34" s="415"/>
      <c r="D34" s="415"/>
      <c r="E34" s="415"/>
      <c r="F34" s="415"/>
      <c r="G34" s="415"/>
      <c r="H34" s="415"/>
      <c r="I34" s="415"/>
      <c r="J34" s="373"/>
      <c r="K34" s="372"/>
    </row>
    <row r="35" spans="1:11" ht="12.75">
      <c r="A35" s="381"/>
      <c r="B35" s="371"/>
      <c r="C35" s="371"/>
      <c r="D35" s="372"/>
      <c r="E35" s="372"/>
      <c r="F35" s="372"/>
      <c r="G35" s="372"/>
      <c r="H35" s="372"/>
      <c r="I35" s="372"/>
      <c r="J35" s="373"/>
      <c r="K35" s="372"/>
    </row>
    <row r="36" spans="1:11" ht="27.75" customHeight="1">
      <c r="A36" s="374" t="s">
        <v>458</v>
      </c>
      <c r="B36" s="415" t="s">
        <v>828</v>
      </c>
      <c r="C36" s="415"/>
      <c r="D36" s="415"/>
      <c r="E36" s="415"/>
      <c r="F36" s="415"/>
      <c r="G36" s="415"/>
      <c r="H36" s="415"/>
      <c r="I36" s="415"/>
      <c r="J36" s="373"/>
      <c r="K36" s="372"/>
    </row>
    <row r="37" spans="1:11" ht="15">
      <c r="A37" s="382"/>
      <c r="C37" s="371"/>
      <c r="D37" s="372"/>
      <c r="E37" s="372"/>
      <c r="F37" s="372"/>
      <c r="G37" s="372"/>
      <c r="H37" s="372"/>
      <c r="I37" s="372"/>
      <c r="J37" s="383"/>
      <c r="K37" s="372"/>
    </row>
    <row r="38" spans="1:11" ht="12.75">
      <c r="A38" s="375" t="s">
        <v>459</v>
      </c>
      <c r="B38" s="416" t="s">
        <v>829</v>
      </c>
      <c r="C38" s="416"/>
      <c r="D38" s="416"/>
      <c r="E38" s="416"/>
      <c r="F38" s="416"/>
      <c r="G38" s="416"/>
      <c r="H38" s="416"/>
      <c r="I38" s="416"/>
      <c r="J38" s="373"/>
      <c r="K38" s="372"/>
    </row>
    <row r="39" spans="1:11" ht="15">
      <c r="A39" s="384"/>
      <c r="C39" s="371"/>
      <c r="D39" s="372"/>
      <c r="E39" s="372"/>
      <c r="F39" s="372"/>
      <c r="G39" s="372"/>
      <c r="H39" s="372"/>
      <c r="I39" s="372"/>
      <c r="J39" s="373"/>
      <c r="K39" s="372"/>
    </row>
    <row r="40" spans="1:11" ht="12.75">
      <c r="A40" s="375" t="s">
        <v>461</v>
      </c>
      <c r="B40" s="416" t="s">
        <v>830</v>
      </c>
      <c r="C40" s="416"/>
      <c r="D40" s="416"/>
      <c r="E40" s="416"/>
      <c r="F40" s="416"/>
      <c r="G40" s="416"/>
      <c r="H40" s="416"/>
      <c r="I40" s="416"/>
      <c r="J40" s="373"/>
      <c r="K40" s="372"/>
    </row>
    <row r="41" spans="1:11" ht="15">
      <c r="A41" s="384"/>
      <c r="C41" s="371"/>
      <c r="D41" s="372"/>
      <c r="E41" s="372"/>
      <c r="F41" s="372"/>
      <c r="G41" s="372"/>
      <c r="H41" s="372"/>
      <c r="I41" s="372"/>
      <c r="J41" s="373"/>
      <c r="K41" s="372"/>
    </row>
    <row r="42" spans="1:11" ht="39" customHeight="1">
      <c r="A42" s="375" t="s">
        <v>462</v>
      </c>
      <c r="B42" s="415" t="s">
        <v>831</v>
      </c>
      <c r="C42" s="415"/>
      <c r="D42" s="415"/>
      <c r="E42" s="415"/>
      <c r="F42" s="415"/>
      <c r="G42" s="415"/>
      <c r="H42" s="415"/>
      <c r="I42" s="415"/>
      <c r="J42" s="373"/>
      <c r="K42" s="372"/>
    </row>
    <row r="43" spans="1:10" ht="15">
      <c r="A43" s="385"/>
      <c r="J43" s="386"/>
    </row>
    <row r="44" spans="1:11" ht="27.75" customHeight="1">
      <c r="A44" s="374" t="s">
        <v>463</v>
      </c>
      <c r="B44" s="415" t="s">
        <v>832</v>
      </c>
      <c r="C44" s="415"/>
      <c r="D44" s="415"/>
      <c r="E44" s="415"/>
      <c r="F44" s="415"/>
      <c r="G44" s="415"/>
      <c r="H44" s="415"/>
      <c r="I44" s="415"/>
      <c r="J44" s="373"/>
      <c r="K44" s="372"/>
    </row>
    <row r="45" spans="1:10" ht="15">
      <c r="A45" s="385"/>
      <c r="J45" s="386"/>
    </row>
    <row r="46" spans="1:11" ht="39" customHeight="1">
      <c r="A46" s="375" t="s">
        <v>464</v>
      </c>
      <c r="B46" s="415" t="s">
        <v>833</v>
      </c>
      <c r="C46" s="415"/>
      <c r="D46" s="415"/>
      <c r="E46" s="415"/>
      <c r="F46" s="415"/>
      <c r="G46" s="415"/>
      <c r="H46" s="415"/>
      <c r="I46" s="415"/>
      <c r="J46" s="373"/>
      <c r="K46" s="372"/>
    </row>
    <row r="47" spans="1:10" ht="15">
      <c r="A47" s="387"/>
      <c r="J47" s="386"/>
    </row>
    <row r="48" spans="1:11" ht="39" customHeight="1">
      <c r="A48" s="375" t="s">
        <v>465</v>
      </c>
      <c r="B48" s="415" t="s">
        <v>834</v>
      </c>
      <c r="C48" s="415"/>
      <c r="D48" s="415"/>
      <c r="E48" s="415"/>
      <c r="F48" s="415"/>
      <c r="G48" s="415"/>
      <c r="H48" s="415"/>
      <c r="I48" s="415"/>
      <c r="J48" s="373"/>
      <c r="K48" s="372"/>
    </row>
    <row r="49" spans="1:10" ht="15">
      <c r="A49" s="388"/>
      <c r="J49" s="386"/>
    </row>
    <row r="50" spans="1:11" ht="65.25" customHeight="1">
      <c r="A50" s="375" t="s">
        <v>466</v>
      </c>
      <c r="B50" s="415" t="s">
        <v>835</v>
      </c>
      <c r="C50" s="415"/>
      <c r="D50" s="415"/>
      <c r="E50" s="415"/>
      <c r="F50" s="415"/>
      <c r="G50" s="415"/>
      <c r="H50" s="415"/>
      <c r="I50" s="415"/>
      <c r="J50" s="373"/>
      <c r="K50" s="372"/>
    </row>
    <row r="51" ht="14.25" customHeight="1">
      <c r="J51" s="386"/>
    </row>
    <row r="52" spans="1:10" ht="42" customHeight="1">
      <c r="A52" s="375" t="s">
        <v>468</v>
      </c>
      <c r="B52" s="415" t="s">
        <v>836</v>
      </c>
      <c r="C52" s="415"/>
      <c r="D52" s="415"/>
      <c r="E52" s="415"/>
      <c r="F52" s="415"/>
      <c r="G52" s="415"/>
      <c r="H52" s="415"/>
      <c r="I52" s="415"/>
      <c r="J52" s="386"/>
    </row>
    <row r="53" spans="1:10" ht="15" customHeight="1">
      <c r="A53" s="389"/>
      <c r="B53" s="389"/>
      <c r="C53" s="389"/>
      <c r="D53" s="389"/>
      <c r="J53" s="386"/>
    </row>
    <row r="54" spans="1:10" ht="15" customHeight="1">
      <c r="A54" s="389"/>
      <c r="B54" s="389"/>
      <c r="C54" s="389"/>
      <c r="D54" s="389"/>
      <c r="J54" s="386"/>
    </row>
    <row r="55" spans="1:10" ht="15" customHeight="1">
      <c r="A55" s="389"/>
      <c r="B55" s="389"/>
      <c r="C55" s="389"/>
      <c r="D55" s="389"/>
      <c r="J55" s="386"/>
    </row>
    <row r="56" spans="1:10" ht="15" customHeight="1">
      <c r="A56" s="389"/>
      <c r="B56" s="389"/>
      <c r="C56" s="389"/>
      <c r="D56" s="389"/>
      <c r="J56" s="386"/>
    </row>
    <row r="57" spans="1:10" ht="15" customHeight="1">
      <c r="A57" s="389"/>
      <c r="B57" s="389"/>
      <c r="C57" s="389"/>
      <c r="D57" s="389"/>
      <c r="J57" s="386"/>
    </row>
    <row r="58" spans="1:10" ht="12.75" customHeight="1">
      <c r="A58" s="389"/>
      <c r="B58" s="389"/>
      <c r="C58" s="389"/>
      <c r="D58" s="389"/>
      <c r="J58" s="386"/>
    </row>
    <row r="59" spans="1:10" ht="12.75" customHeight="1">
      <c r="A59" s="389"/>
      <c r="B59" s="389"/>
      <c r="C59" s="389"/>
      <c r="D59" s="389"/>
      <c r="J59" s="386"/>
    </row>
    <row r="60" ht="12.75">
      <c r="J60" s="386"/>
    </row>
    <row r="61" ht="12.75">
      <c r="J61" s="386"/>
    </row>
    <row r="62" ht="12.75">
      <c r="J62" s="386"/>
    </row>
    <row r="63" ht="12.75">
      <c r="J63" s="386"/>
    </row>
    <row r="64" ht="12.75">
      <c r="J64" s="386"/>
    </row>
    <row r="65" ht="12.75">
      <c r="J65" s="386"/>
    </row>
    <row r="66" ht="12.75">
      <c r="J66" s="386"/>
    </row>
    <row r="67" ht="12.75">
      <c r="J67" s="386"/>
    </row>
    <row r="68" ht="12.75">
      <c r="J68" s="386"/>
    </row>
    <row r="69" ht="12.75">
      <c r="J69" s="386"/>
    </row>
    <row r="70" ht="12.75">
      <c r="J70" s="386"/>
    </row>
    <row r="71" ht="12.75">
      <c r="J71" s="386"/>
    </row>
    <row r="72" ht="12.75">
      <c r="J72" s="386"/>
    </row>
    <row r="73" ht="12.75">
      <c r="J73" s="386"/>
    </row>
    <row r="74" ht="12.75">
      <c r="J74" s="386"/>
    </row>
    <row r="75" ht="12.75">
      <c r="J75" s="386"/>
    </row>
    <row r="76" ht="12.75">
      <c r="J76" s="386"/>
    </row>
    <row r="77" ht="12.75">
      <c r="J77" s="386"/>
    </row>
    <row r="78" ht="12.75">
      <c r="J78" s="386"/>
    </row>
    <row r="79" ht="12.75">
      <c r="J79" s="386"/>
    </row>
    <row r="80" ht="12.75">
      <c r="J80" s="386"/>
    </row>
    <row r="81" ht="12.75">
      <c r="J81" s="386"/>
    </row>
    <row r="82" ht="12.75">
      <c r="J82" s="386"/>
    </row>
    <row r="83" ht="12.75">
      <c r="J83" s="386"/>
    </row>
    <row r="84" ht="12.75">
      <c r="J84" s="386"/>
    </row>
    <row r="85" ht="12.75">
      <c r="J85" s="386"/>
    </row>
    <row r="86" ht="12.75">
      <c r="J86" s="386"/>
    </row>
    <row r="87" ht="12.75">
      <c r="J87" s="386"/>
    </row>
    <row r="88" ht="12.75">
      <c r="J88" s="386"/>
    </row>
    <row r="89" ht="12.75">
      <c r="J89" s="386"/>
    </row>
    <row r="90" ht="12.75">
      <c r="J90" s="386"/>
    </row>
    <row r="91" ht="12.75">
      <c r="J91" s="386"/>
    </row>
    <row r="92" ht="12.75">
      <c r="J92" s="386"/>
    </row>
    <row r="93" ht="12.75">
      <c r="J93" s="386"/>
    </row>
    <row r="94" ht="12.75">
      <c r="J94" s="386"/>
    </row>
    <row r="95" ht="12.75">
      <c r="J95" s="386"/>
    </row>
    <row r="96" ht="12.75">
      <c r="J96" s="386"/>
    </row>
    <row r="97" ht="12.75">
      <c r="J97" s="386"/>
    </row>
    <row r="98" ht="12.75">
      <c r="J98" s="386"/>
    </row>
    <row r="99" ht="12.75">
      <c r="J99" s="386"/>
    </row>
    <row r="100" ht="12.75">
      <c r="J100" s="386"/>
    </row>
    <row r="101" ht="12.75">
      <c r="J101" s="386"/>
    </row>
    <row r="102" ht="12.75">
      <c r="J102" s="386"/>
    </row>
    <row r="103" ht="12.75">
      <c r="J103" s="386"/>
    </row>
    <row r="104" ht="12.75">
      <c r="J104" s="386"/>
    </row>
    <row r="105" ht="12.75">
      <c r="J105" s="386"/>
    </row>
    <row r="106" ht="12.75">
      <c r="J106" s="386"/>
    </row>
    <row r="107" ht="12.75">
      <c r="J107" s="386"/>
    </row>
    <row r="108" ht="12.75">
      <c r="J108" s="386"/>
    </row>
    <row r="109" ht="12.75">
      <c r="J109" s="386"/>
    </row>
    <row r="110" ht="12.75">
      <c r="J110" s="386"/>
    </row>
    <row r="111" ht="12.75">
      <c r="J111" s="386"/>
    </row>
    <row r="112" ht="12.75">
      <c r="J112" s="386"/>
    </row>
    <row r="113" ht="12.75">
      <c r="J113" s="386"/>
    </row>
    <row r="114" ht="12.75">
      <c r="J114" s="386"/>
    </row>
    <row r="115" ht="12.75">
      <c r="J115" s="386"/>
    </row>
    <row r="116" ht="12.75">
      <c r="J116" s="386"/>
    </row>
    <row r="117" ht="12.75">
      <c r="J117" s="386"/>
    </row>
    <row r="118" ht="12.75">
      <c r="J118" s="386"/>
    </row>
    <row r="119" ht="12.75">
      <c r="J119" s="386"/>
    </row>
    <row r="120" ht="12.75">
      <c r="J120" s="386"/>
    </row>
    <row r="121" ht="12.75">
      <c r="J121" s="386"/>
    </row>
    <row r="122" ht="12.75">
      <c r="J122" s="386"/>
    </row>
    <row r="123" ht="12.75">
      <c r="J123" s="386"/>
    </row>
    <row r="124" ht="12.75">
      <c r="J124" s="386"/>
    </row>
    <row r="125" ht="12.75">
      <c r="J125" s="386"/>
    </row>
    <row r="126" ht="12.75">
      <c r="J126" s="386"/>
    </row>
    <row r="127" ht="12.75">
      <c r="J127" s="386"/>
    </row>
    <row r="128" ht="12.75">
      <c r="J128" s="386"/>
    </row>
    <row r="129" ht="12.75">
      <c r="J129" s="386"/>
    </row>
    <row r="130" ht="12.75">
      <c r="J130" s="386"/>
    </row>
    <row r="131" ht="12.75">
      <c r="J131" s="386"/>
    </row>
    <row r="132" ht="12.75">
      <c r="J132" s="386"/>
    </row>
    <row r="133" ht="12.75">
      <c r="J133" s="386"/>
    </row>
    <row r="134" ht="12.75">
      <c r="J134" s="386"/>
    </row>
    <row r="135" ht="12.75">
      <c r="J135" s="386"/>
    </row>
    <row r="136" ht="12.75">
      <c r="J136" s="386"/>
    </row>
    <row r="137" ht="12.75">
      <c r="J137" s="386"/>
    </row>
    <row r="138" ht="12.75">
      <c r="J138" s="386"/>
    </row>
    <row r="139" ht="12.75">
      <c r="J139" s="386"/>
    </row>
    <row r="140" ht="12.75">
      <c r="J140" s="386"/>
    </row>
    <row r="141" ht="12.75">
      <c r="J141" s="386"/>
    </row>
    <row r="142" ht="12.75">
      <c r="J142" s="386"/>
    </row>
    <row r="143" ht="12.75">
      <c r="J143" s="386"/>
    </row>
    <row r="144" ht="12.75">
      <c r="J144" s="386"/>
    </row>
    <row r="145" ht="12.75">
      <c r="J145" s="386"/>
    </row>
  </sheetData>
  <sheetProtection password="E637" sheet="1" formatCells="0" formatColumns="0" formatRows="0" selectLockedCells="1"/>
  <mergeCells count="25">
    <mergeCell ref="A3:I3"/>
    <mergeCell ref="B6:I6"/>
    <mergeCell ref="B8:I8"/>
    <mergeCell ref="B10:I10"/>
    <mergeCell ref="B12:I12"/>
    <mergeCell ref="B14:I14"/>
    <mergeCell ref="B16:I16"/>
    <mergeCell ref="B18:I18"/>
    <mergeCell ref="B20:I20"/>
    <mergeCell ref="B22:I22"/>
    <mergeCell ref="B24:I24"/>
    <mergeCell ref="B26:I26"/>
    <mergeCell ref="B28:I28"/>
    <mergeCell ref="B30:I30"/>
    <mergeCell ref="B32:I32"/>
    <mergeCell ref="B34:I34"/>
    <mergeCell ref="B36:I36"/>
    <mergeCell ref="B38:I38"/>
    <mergeCell ref="B52:I52"/>
    <mergeCell ref="B40:I40"/>
    <mergeCell ref="B42:I42"/>
    <mergeCell ref="B44:I44"/>
    <mergeCell ref="B46:I46"/>
    <mergeCell ref="B48:I48"/>
    <mergeCell ref="B50:I50"/>
  </mergeCells>
  <printOptions/>
  <pageMargins left="0.7" right="0.7" top="0.75" bottom="0.75" header="0.3" footer="0.3"/>
  <pageSetup orientation="portrait" paperSize="9" r:id="rId1"/>
</worksheet>
</file>

<file path=xl/worksheets/sheet10.xml><?xml version="1.0" encoding="utf-8"?>
<worksheet xmlns="http://schemas.openxmlformats.org/spreadsheetml/2006/main" xmlns:r="http://schemas.openxmlformats.org/officeDocument/2006/relationships">
  <dimension ref="A1:F128"/>
  <sheetViews>
    <sheetView view="pageBreakPreview" zoomScaleSheetLayoutView="100" zoomScalePageLayoutView="0" workbookViewId="0" topLeftCell="A22">
      <selection activeCell="E46" sqref="E46"/>
    </sheetView>
  </sheetViews>
  <sheetFormatPr defaultColWidth="9.00390625" defaultRowHeight="12.75"/>
  <cols>
    <col min="2" max="2" width="52.25390625" style="0" customWidth="1"/>
    <col min="5" max="5" width="12.875" style="0" customWidth="1"/>
    <col min="6" max="6" width="15.125" style="0" customWidth="1"/>
  </cols>
  <sheetData>
    <row r="1" spans="1:6" ht="15.75">
      <c r="A1" s="86"/>
      <c r="B1" s="262" t="s">
        <v>729</v>
      </c>
      <c r="C1" s="263"/>
      <c r="D1" s="263"/>
      <c r="E1" s="263"/>
      <c r="F1" s="1"/>
    </row>
    <row r="2" spans="1:6" ht="15.75">
      <c r="A2" s="86"/>
      <c r="B2" s="264" t="s">
        <v>730</v>
      </c>
      <c r="C2" s="263"/>
      <c r="D2" s="263"/>
      <c r="E2" s="263"/>
      <c r="F2" s="1"/>
    </row>
    <row r="3" spans="1:6" ht="15.75">
      <c r="A3" s="86"/>
      <c r="B3" s="264" t="s">
        <v>731</v>
      </c>
      <c r="C3" s="265"/>
      <c r="D3" s="266"/>
      <c r="E3" s="267"/>
      <c r="F3" s="267"/>
    </row>
    <row r="4" spans="1:6" ht="15.75">
      <c r="A4" s="86"/>
      <c r="B4" s="264"/>
      <c r="C4" s="265"/>
      <c r="D4" s="266"/>
      <c r="E4" s="267"/>
      <c r="F4" s="267"/>
    </row>
    <row r="5" spans="1:6" ht="15.75">
      <c r="A5" s="86"/>
      <c r="B5" s="264"/>
      <c r="C5" s="265"/>
      <c r="D5" s="266"/>
      <c r="E5" s="267"/>
      <c r="F5" s="267"/>
    </row>
    <row r="6" spans="1:6" ht="15.75">
      <c r="A6" s="86"/>
      <c r="B6" s="264"/>
      <c r="C6" s="265"/>
      <c r="D6" s="266"/>
      <c r="E6" s="267"/>
      <c r="F6" s="267"/>
    </row>
    <row r="7" spans="1:6" ht="15.75">
      <c r="A7" s="86"/>
      <c r="B7" s="264"/>
      <c r="C7" s="265"/>
      <c r="D7" s="266"/>
      <c r="E7" s="267"/>
      <c r="F7" s="267"/>
    </row>
    <row r="8" spans="1:6" ht="15.75">
      <c r="A8" s="86"/>
      <c r="B8" s="264"/>
      <c r="C8" s="265"/>
      <c r="D8" s="266"/>
      <c r="E8" s="267"/>
      <c r="F8" s="267"/>
    </row>
    <row r="9" spans="1:6" ht="15.75">
      <c r="A9" s="86"/>
      <c r="B9" s="264"/>
      <c r="C9" s="265"/>
      <c r="D9" s="266"/>
      <c r="E9" s="267"/>
      <c r="F9" s="267"/>
    </row>
    <row r="10" spans="1:6" ht="15.75">
      <c r="A10" s="86"/>
      <c r="B10" s="264"/>
      <c r="C10" s="265"/>
      <c r="D10" s="266"/>
      <c r="E10" s="267"/>
      <c r="F10" s="267"/>
    </row>
    <row r="11" spans="1:6" ht="15.75">
      <c r="A11" s="86"/>
      <c r="B11" s="264"/>
      <c r="C11" s="265"/>
      <c r="D11" s="266"/>
      <c r="E11" s="267"/>
      <c r="F11" s="267"/>
    </row>
    <row r="12" spans="1:6" ht="15.75">
      <c r="A12" s="86"/>
      <c r="B12" s="264"/>
      <c r="C12" s="265"/>
      <c r="D12" s="266"/>
      <c r="E12" s="267"/>
      <c r="F12" s="267"/>
    </row>
    <row r="13" spans="1:6" ht="15.75">
      <c r="A13" s="86"/>
      <c r="B13" s="264"/>
      <c r="C13" s="265"/>
      <c r="D13" s="266"/>
      <c r="E13" s="267"/>
      <c r="F13" s="267"/>
    </row>
    <row r="14" spans="1:6" ht="15.75">
      <c r="A14" s="262"/>
      <c r="B14" s="268" t="s">
        <v>620</v>
      </c>
      <c r="C14" s="265"/>
      <c r="D14" s="266"/>
      <c r="E14" s="267"/>
      <c r="F14" s="267"/>
    </row>
    <row r="15" spans="1:6" ht="12.75">
      <c r="A15" s="86"/>
      <c r="B15" s="265"/>
      <c r="C15" s="265"/>
      <c r="D15" s="266"/>
      <c r="E15" s="267"/>
      <c r="F15" s="267"/>
    </row>
    <row r="16" spans="1:6" ht="12.75">
      <c r="A16" s="86"/>
      <c r="B16" s="265"/>
      <c r="C16" s="265"/>
      <c r="D16" s="266"/>
      <c r="E16" s="267"/>
      <c r="F16" s="267"/>
    </row>
    <row r="17" spans="1:6" ht="15">
      <c r="A17" s="269"/>
      <c r="B17" s="270"/>
      <c r="C17" s="271"/>
      <c r="D17" s="272"/>
      <c r="E17" s="273"/>
      <c r="F17" s="274"/>
    </row>
    <row r="18" spans="1:6" ht="15">
      <c r="A18" s="269"/>
      <c r="B18" s="275" t="s">
        <v>732</v>
      </c>
      <c r="C18" s="265"/>
      <c r="D18" s="266"/>
      <c r="E18" s="267"/>
      <c r="F18" s="267"/>
    </row>
    <row r="19" spans="1:6" ht="14.25">
      <c r="A19" s="276" t="s">
        <v>321</v>
      </c>
      <c r="B19" s="270" t="s">
        <v>621</v>
      </c>
      <c r="C19" s="271"/>
      <c r="D19" s="272"/>
      <c r="E19" s="273"/>
      <c r="F19" s="274">
        <f>F45</f>
        <v>0</v>
      </c>
    </row>
    <row r="20" spans="1:6" ht="14.25">
      <c r="A20" s="276" t="s">
        <v>322</v>
      </c>
      <c r="B20" s="270" t="s">
        <v>622</v>
      </c>
      <c r="C20" s="270"/>
      <c r="D20" s="272"/>
      <c r="E20" s="273"/>
      <c r="F20" s="274">
        <f>F64</f>
        <v>0</v>
      </c>
    </row>
    <row r="21" spans="1:6" ht="14.25">
      <c r="A21" s="276" t="s">
        <v>323</v>
      </c>
      <c r="B21" s="270" t="s">
        <v>623</v>
      </c>
      <c r="C21" s="270"/>
      <c r="D21" s="272"/>
      <c r="E21" s="273"/>
      <c r="F21" s="274">
        <f>F80</f>
        <v>0</v>
      </c>
    </row>
    <row r="22" spans="1:6" ht="14.25">
      <c r="A22" s="276" t="s">
        <v>325</v>
      </c>
      <c r="B22" s="277" t="s">
        <v>624</v>
      </c>
      <c r="C22" s="277"/>
      <c r="D22" s="278"/>
      <c r="E22" s="279"/>
      <c r="F22" s="280">
        <f>F94</f>
        <v>0</v>
      </c>
    </row>
    <row r="23" spans="1:6" ht="15">
      <c r="A23" s="86"/>
      <c r="B23" s="281" t="s">
        <v>733</v>
      </c>
      <c r="C23" s="270"/>
      <c r="D23" s="272"/>
      <c r="E23" s="273"/>
      <c r="F23" s="282">
        <f>SUM(F19:F22)</f>
        <v>0</v>
      </c>
    </row>
    <row r="24" spans="1:6" ht="12.75">
      <c r="A24" s="86"/>
      <c r="B24" s="283"/>
      <c r="C24" s="265"/>
      <c r="D24" s="266"/>
      <c r="E24" s="267"/>
      <c r="F24" s="284"/>
    </row>
    <row r="25" spans="1:6" ht="12.75">
      <c r="A25" s="86"/>
      <c r="B25" s="283"/>
      <c r="C25" s="265"/>
      <c r="D25" s="266"/>
      <c r="E25" s="267"/>
      <c r="F25" s="284"/>
    </row>
    <row r="26" spans="1:6" ht="12.75">
      <c r="A26" s="86"/>
      <c r="B26" s="283"/>
      <c r="C26" s="265"/>
      <c r="D26" s="266"/>
      <c r="E26" s="267"/>
      <c r="F26" s="284"/>
    </row>
    <row r="27" spans="1:6" ht="12.75">
      <c r="A27" s="86"/>
      <c r="B27" s="283"/>
      <c r="C27" s="265"/>
      <c r="D27" s="266"/>
      <c r="E27" s="267"/>
      <c r="F27" s="284"/>
    </row>
    <row r="28" spans="1:6" ht="12.75">
      <c r="A28" s="86"/>
      <c r="B28" s="283"/>
      <c r="C28" s="265"/>
      <c r="D28" s="266"/>
      <c r="E28" s="267"/>
      <c r="F28" s="284"/>
    </row>
    <row r="29" spans="1:6" ht="12.75">
      <c r="A29" s="86"/>
      <c r="B29" s="283"/>
      <c r="C29" s="265"/>
      <c r="D29" s="266"/>
      <c r="E29" s="267"/>
      <c r="F29" s="284"/>
    </row>
    <row r="30" spans="1:6" ht="12.75">
      <c r="A30" s="86"/>
      <c r="B30" s="283"/>
      <c r="C30" s="265"/>
      <c r="D30" s="266"/>
      <c r="E30" s="267"/>
      <c r="F30" s="284"/>
    </row>
    <row r="31" spans="1:6" ht="12.75">
      <c r="A31" s="86"/>
      <c r="B31" s="283"/>
      <c r="C31" s="265"/>
      <c r="D31" s="266"/>
      <c r="E31" s="267"/>
      <c r="F31" s="284"/>
    </row>
    <row r="32" spans="1:6" ht="12.75">
      <c r="A32" s="86"/>
      <c r="B32" s="283"/>
      <c r="C32" s="265"/>
      <c r="D32" s="266"/>
      <c r="E32" s="267"/>
      <c r="F32" s="284"/>
    </row>
    <row r="33" spans="1:6" ht="12.75">
      <c r="A33" s="86"/>
      <c r="B33" s="283"/>
      <c r="C33" s="265"/>
      <c r="D33" s="266"/>
      <c r="E33" s="267"/>
      <c r="F33" s="284"/>
    </row>
    <row r="34" spans="1:6" ht="12.75">
      <c r="A34" s="86"/>
      <c r="B34" s="283"/>
      <c r="C34" s="265"/>
      <c r="D34" s="266"/>
      <c r="E34" s="267"/>
      <c r="F34" s="284"/>
    </row>
    <row r="35" spans="1:6" ht="12.75">
      <c r="A35" s="86"/>
      <c r="B35" s="283"/>
      <c r="C35" s="265"/>
      <c r="D35" s="266"/>
      <c r="E35" s="267"/>
      <c r="F35" s="284"/>
    </row>
    <row r="36" spans="1:6" ht="12.75">
      <c r="A36" s="86"/>
      <c r="B36" s="283"/>
      <c r="C36" s="265"/>
      <c r="D36" s="266"/>
      <c r="E36" s="267"/>
      <c r="F36" s="284"/>
    </row>
    <row r="37" spans="1:6" ht="12.75">
      <c r="A37" s="86"/>
      <c r="B37" s="283"/>
      <c r="C37" s="265"/>
      <c r="D37" s="266"/>
      <c r="E37" s="267"/>
      <c r="F37" s="284"/>
    </row>
    <row r="38" spans="1:6" ht="12.75">
      <c r="A38" s="86"/>
      <c r="B38" s="283"/>
      <c r="C38" s="265"/>
      <c r="D38" s="266"/>
      <c r="E38" s="267"/>
      <c r="F38" s="284"/>
    </row>
    <row r="39" spans="1:6" ht="12.75">
      <c r="A39" s="86"/>
      <c r="B39" s="283"/>
      <c r="C39" s="265"/>
      <c r="D39" s="266"/>
      <c r="E39" s="267"/>
      <c r="F39" s="284"/>
    </row>
    <row r="40" spans="1:6" ht="12.75">
      <c r="A40" s="86"/>
      <c r="B40" s="283"/>
      <c r="C40" s="265"/>
      <c r="D40" s="266"/>
      <c r="E40" s="267"/>
      <c r="F40" s="284"/>
    </row>
    <row r="41" spans="1:6" ht="12.75">
      <c r="A41" s="86"/>
      <c r="B41" s="283"/>
      <c r="C41" s="265"/>
      <c r="D41" s="266"/>
      <c r="E41" s="267"/>
      <c r="F41" s="284"/>
    </row>
    <row r="42" spans="1:6" ht="12.75">
      <c r="A42" s="86"/>
      <c r="B42" s="283"/>
      <c r="C42" s="265"/>
      <c r="D42" s="266"/>
      <c r="E42" s="267"/>
      <c r="F42" s="284"/>
    </row>
    <row r="43" spans="1:6" ht="12.75">
      <c r="A43" s="86"/>
      <c r="B43" s="283"/>
      <c r="C43" s="265"/>
      <c r="D43" s="266"/>
      <c r="E43" s="267"/>
      <c r="F43" s="284"/>
    </row>
    <row r="44" spans="1:6" ht="12.75">
      <c r="A44" s="285" t="s">
        <v>625</v>
      </c>
      <c r="B44" s="286" t="s">
        <v>18</v>
      </c>
      <c r="C44" s="286" t="s">
        <v>626</v>
      </c>
      <c r="D44" s="287" t="s">
        <v>627</v>
      </c>
      <c r="E44" s="288" t="s">
        <v>628</v>
      </c>
      <c r="F44" s="288" t="s">
        <v>629</v>
      </c>
    </row>
    <row r="45" spans="1:6" ht="12.75">
      <c r="A45" s="289" t="s">
        <v>321</v>
      </c>
      <c r="B45" s="290" t="s">
        <v>630</v>
      </c>
      <c r="C45" s="291"/>
      <c r="D45" s="292"/>
      <c r="E45" s="293"/>
      <c r="F45" s="294">
        <f>SUM(F46:F62)</f>
        <v>0</v>
      </c>
    </row>
    <row r="46" spans="1:6" ht="140.25">
      <c r="A46" s="295" t="s">
        <v>666</v>
      </c>
      <c r="B46" s="296" t="s">
        <v>734</v>
      </c>
      <c r="C46" s="291" t="s">
        <v>28</v>
      </c>
      <c r="D46" s="297">
        <v>2</v>
      </c>
      <c r="E46" s="412"/>
      <c r="F46" s="298">
        <f>ROUND(ROUND(D46,2)*ROUND(E46,2),2)</f>
        <v>0</v>
      </c>
    </row>
    <row r="47" spans="1:6" ht="38.25">
      <c r="A47" s="295" t="s">
        <v>667</v>
      </c>
      <c r="B47" s="296" t="s">
        <v>631</v>
      </c>
      <c r="C47" s="293" t="s">
        <v>28</v>
      </c>
      <c r="D47" s="299">
        <v>2</v>
      </c>
      <c r="E47" s="411"/>
      <c r="F47" s="298">
        <f aca="true" t="shared" si="0" ref="F47:F62">ROUND(ROUND(D47,2)*ROUND(E47,2),2)</f>
        <v>0</v>
      </c>
    </row>
    <row r="48" spans="1:6" ht="25.5">
      <c r="A48" s="295" t="s">
        <v>668</v>
      </c>
      <c r="B48" s="296" t="s">
        <v>632</v>
      </c>
      <c r="C48" s="293" t="s">
        <v>28</v>
      </c>
      <c r="D48" s="299">
        <v>9</v>
      </c>
      <c r="E48" s="409"/>
      <c r="F48" s="298">
        <f t="shared" si="0"/>
        <v>0</v>
      </c>
    </row>
    <row r="49" spans="1:6" ht="25.5">
      <c r="A49" s="295" t="s">
        <v>669</v>
      </c>
      <c r="B49" s="296" t="s">
        <v>633</v>
      </c>
      <c r="C49" s="293" t="s">
        <v>28</v>
      </c>
      <c r="D49" s="299">
        <v>4</v>
      </c>
      <c r="E49" s="409"/>
      <c r="F49" s="298">
        <f t="shared" si="0"/>
        <v>0</v>
      </c>
    </row>
    <row r="50" spans="1:6" ht="51">
      <c r="A50" s="295" t="s">
        <v>735</v>
      </c>
      <c r="B50" s="296" t="s">
        <v>662</v>
      </c>
      <c r="C50" s="293" t="s">
        <v>28</v>
      </c>
      <c r="D50" s="299">
        <v>4</v>
      </c>
      <c r="E50" s="409"/>
      <c r="F50" s="298">
        <f t="shared" si="0"/>
        <v>0</v>
      </c>
    </row>
    <row r="51" spans="1:6" ht="12.75">
      <c r="A51" s="295" t="s">
        <v>736</v>
      </c>
      <c r="B51" s="296" t="s">
        <v>663</v>
      </c>
      <c r="C51" s="293" t="s">
        <v>28</v>
      </c>
      <c r="D51" s="301">
        <v>3</v>
      </c>
      <c r="E51" s="409"/>
      <c r="F51" s="298">
        <f t="shared" si="0"/>
        <v>0</v>
      </c>
    </row>
    <row r="52" spans="1:6" ht="25.5">
      <c r="A52" s="295" t="s">
        <v>737</v>
      </c>
      <c r="B52" s="296" t="s">
        <v>664</v>
      </c>
      <c r="C52" s="293" t="s">
        <v>28</v>
      </c>
      <c r="D52" s="301">
        <v>1</v>
      </c>
      <c r="E52" s="409"/>
      <c r="F52" s="298">
        <f t="shared" si="0"/>
        <v>0</v>
      </c>
    </row>
    <row r="53" spans="1:6" ht="51">
      <c r="A53" s="295" t="s">
        <v>738</v>
      </c>
      <c r="B53" s="303" t="s">
        <v>739</v>
      </c>
      <c r="C53" s="293" t="s">
        <v>28</v>
      </c>
      <c r="D53" s="301">
        <v>4</v>
      </c>
      <c r="E53" s="409"/>
      <c r="F53" s="298">
        <f t="shared" si="0"/>
        <v>0</v>
      </c>
    </row>
    <row r="54" spans="1:6" ht="76.5">
      <c r="A54" s="295" t="s">
        <v>740</v>
      </c>
      <c r="B54" s="303" t="s">
        <v>634</v>
      </c>
      <c r="C54" s="293" t="s">
        <v>28</v>
      </c>
      <c r="D54" s="301">
        <v>4</v>
      </c>
      <c r="E54" s="409"/>
      <c r="F54" s="298">
        <f t="shared" si="0"/>
        <v>0</v>
      </c>
    </row>
    <row r="55" spans="1:6" ht="12.75">
      <c r="A55" s="295" t="s">
        <v>741</v>
      </c>
      <c r="B55" s="296" t="s">
        <v>635</v>
      </c>
      <c r="C55" s="293" t="s">
        <v>374</v>
      </c>
      <c r="D55" s="301">
        <v>120</v>
      </c>
      <c r="E55" s="409"/>
      <c r="F55" s="298">
        <f t="shared" si="0"/>
        <v>0</v>
      </c>
    </row>
    <row r="56" spans="1:6" ht="12.75">
      <c r="A56" s="295" t="s">
        <v>742</v>
      </c>
      <c r="B56" s="296" t="s">
        <v>636</v>
      </c>
      <c r="C56" s="293" t="s">
        <v>374</v>
      </c>
      <c r="D56" s="301">
        <v>240</v>
      </c>
      <c r="E56" s="409"/>
      <c r="F56" s="298">
        <f t="shared" si="0"/>
        <v>0</v>
      </c>
    </row>
    <row r="57" spans="1:6" ht="12.75">
      <c r="A57" s="295" t="s">
        <v>743</v>
      </c>
      <c r="B57" s="296" t="s">
        <v>637</v>
      </c>
      <c r="C57" s="293" t="s">
        <v>374</v>
      </c>
      <c r="D57" s="301">
        <v>70</v>
      </c>
      <c r="E57" s="409"/>
      <c r="F57" s="298">
        <f t="shared" si="0"/>
        <v>0</v>
      </c>
    </row>
    <row r="58" spans="1:6" ht="12.75">
      <c r="A58" s="295" t="s">
        <v>744</v>
      </c>
      <c r="B58" s="296" t="s">
        <v>638</v>
      </c>
      <c r="C58" s="293" t="s">
        <v>374</v>
      </c>
      <c r="D58" s="301">
        <v>60</v>
      </c>
      <c r="E58" s="409"/>
      <c r="F58" s="298">
        <f t="shared" si="0"/>
        <v>0</v>
      </c>
    </row>
    <row r="59" spans="1:6" ht="12.75">
      <c r="A59" s="295" t="s">
        <v>745</v>
      </c>
      <c r="B59" s="296" t="s">
        <v>639</v>
      </c>
      <c r="C59" s="293" t="s">
        <v>374</v>
      </c>
      <c r="D59" s="301">
        <v>40</v>
      </c>
      <c r="E59" s="409"/>
      <c r="F59" s="298">
        <f t="shared" si="0"/>
        <v>0</v>
      </c>
    </row>
    <row r="60" spans="1:6" ht="12.75">
      <c r="A60" s="295" t="s">
        <v>746</v>
      </c>
      <c r="B60" s="296" t="s">
        <v>640</v>
      </c>
      <c r="C60" s="293" t="s">
        <v>374</v>
      </c>
      <c r="D60" s="301">
        <v>90</v>
      </c>
      <c r="E60" s="409"/>
      <c r="F60" s="298">
        <f t="shared" si="0"/>
        <v>0</v>
      </c>
    </row>
    <row r="61" spans="1:6" ht="12.75">
      <c r="A61" s="295" t="s">
        <v>747</v>
      </c>
      <c r="B61" s="296" t="s">
        <v>641</v>
      </c>
      <c r="C61" s="293" t="s">
        <v>28</v>
      </c>
      <c r="D61" s="301">
        <v>2</v>
      </c>
      <c r="E61" s="409"/>
      <c r="F61" s="298">
        <f t="shared" si="0"/>
        <v>0</v>
      </c>
    </row>
    <row r="62" spans="1:6" ht="25.5">
      <c r="A62" s="295" t="s">
        <v>748</v>
      </c>
      <c r="B62" s="296" t="s">
        <v>642</v>
      </c>
      <c r="C62" s="293" t="s">
        <v>28</v>
      </c>
      <c r="D62" s="301">
        <v>4</v>
      </c>
      <c r="E62" s="409"/>
      <c r="F62" s="298">
        <f t="shared" si="0"/>
        <v>0</v>
      </c>
    </row>
    <row r="63" spans="1:6" ht="12.75">
      <c r="A63" s="295"/>
      <c r="B63" s="296"/>
      <c r="C63" s="293"/>
      <c r="D63" s="301"/>
      <c r="E63" s="300"/>
      <c r="F63" s="300"/>
    </row>
    <row r="64" spans="1:6" ht="12.75">
      <c r="A64" s="289" t="s">
        <v>322</v>
      </c>
      <c r="B64" s="304" t="s">
        <v>643</v>
      </c>
      <c r="C64" s="291"/>
      <c r="D64" s="292"/>
      <c r="E64" s="293"/>
      <c r="F64" s="294">
        <f>SUM(F65:F78)</f>
        <v>0</v>
      </c>
    </row>
    <row r="65" spans="1:6" ht="12.75">
      <c r="A65" s="295" t="s">
        <v>670</v>
      </c>
      <c r="B65" s="296" t="s">
        <v>644</v>
      </c>
      <c r="C65" s="293" t="s">
        <v>28</v>
      </c>
      <c r="D65" s="301">
        <v>2</v>
      </c>
      <c r="E65" s="409"/>
      <c r="F65" s="302">
        <f>ROUND(ROUND(D65,2)*ROUND(E65,2),2)</f>
        <v>0</v>
      </c>
    </row>
    <row r="66" spans="1:6" ht="25.5">
      <c r="A66" s="295" t="s">
        <v>671</v>
      </c>
      <c r="B66" s="296" t="s">
        <v>645</v>
      </c>
      <c r="C66" s="293" t="s">
        <v>28</v>
      </c>
      <c r="D66" s="301">
        <v>2</v>
      </c>
      <c r="E66" s="411"/>
      <c r="F66" s="302">
        <f aca="true" t="shared" si="1" ref="F66:F78">ROUND(ROUND(D66,2)*ROUND(E66,2),2)</f>
        <v>0</v>
      </c>
    </row>
    <row r="67" spans="1:6" ht="12.75">
      <c r="A67" s="295" t="s">
        <v>672</v>
      </c>
      <c r="B67" s="296" t="s">
        <v>665</v>
      </c>
      <c r="C67" s="293" t="s">
        <v>28</v>
      </c>
      <c r="D67" s="301">
        <v>3</v>
      </c>
      <c r="E67" s="409"/>
      <c r="F67" s="302">
        <f t="shared" si="1"/>
        <v>0</v>
      </c>
    </row>
    <row r="68" spans="1:6" ht="12.75">
      <c r="A68" s="295" t="s">
        <v>673</v>
      </c>
      <c r="B68" s="296" t="s">
        <v>646</v>
      </c>
      <c r="C68" s="293" t="s">
        <v>28</v>
      </c>
      <c r="D68" s="301">
        <v>1</v>
      </c>
      <c r="E68" s="409"/>
      <c r="F68" s="302">
        <f t="shared" si="1"/>
        <v>0</v>
      </c>
    </row>
    <row r="69" spans="1:6" ht="25.5">
      <c r="A69" s="295" t="s">
        <v>749</v>
      </c>
      <c r="B69" s="296" t="s">
        <v>647</v>
      </c>
      <c r="C69" s="293" t="s">
        <v>28</v>
      </c>
      <c r="D69" s="301">
        <v>12</v>
      </c>
      <c r="E69" s="409"/>
      <c r="F69" s="302">
        <f t="shared" si="1"/>
        <v>0</v>
      </c>
    </row>
    <row r="70" spans="1:6" ht="25.5">
      <c r="A70" s="295" t="s">
        <v>750</v>
      </c>
      <c r="B70" s="296" t="s">
        <v>648</v>
      </c>
      <c r="C70" s="293" t="s">
        <v>28</v>
      </c>
      <c r="D70" s="301">
        <v>1</v>
      </c>
      <c r="E70" s="409"/>
      <c r="F70" s="302">
        <f t="shared" si="1"/>
        <v>0</v>
      </c>
    </row>
    <row r="71" spans="1:6" ht="25.5">
      <c r="A71" s="295" t="s">
        <v>751</v>
      </c>
      <c r="B71" s="296" t="s">
        <v>649</v>
      </c>
      <c r="C71" s="293" t="s">
        <v>434</v>
      </c>
      <c r="D71" s="301">
        <v>4</v>
      </c>
      <c r="E71" s="409"/>
      <c r="F71" s="302">
        <f t="shared" si="1"/>
        <v>0</v>
      </c>
    </row>
    <row r="72" spans="1:6" ht="12.75">
      <c r="A72" s="295" t="s">
        <v>752</v>
      </c>
      <c r="B72" s="296" t="s">
        <v>650</v>
      </c>
      <c r="C72" s="293" t="s">
        <v>28</v>
      </c>
      <c r="D72" s="301">
        <v>4</v>
      </c>
      <c r="E72" s="409"/>
      <c r="F72" s="302">
        <f t="shared" si="1"/>
        <v>0</v>
      </c>
    </row>
    <row r="73" spans="1:6" ht="12.75">
      <c r="A73" s="295" t="s">
        <v>753</v>
      </c>
      <c r="B73" s="296" t="s">
        <v>651</v>
      </c>
      <c r="C73" s="293" t="s">
        <v>28</v>
      </c>
      <c r="D73" s="301">
        <v>4</v>
      </c>
      <c r="E73" s="409"/>
      <c r="F73" s="302">
        <f t="shared" si="1"/>
        <v>0</v>
      </c>
    </row>
    <row r="74" spans="1:6" ht="12.75">
      <c r="A74" s="295" t="s">
        <v>754</v>
      </c>
      <c r="B74" s="296" t="s">
        <v>652</v>
      </c>
      <c r="C74" s="293" t="s">
        <v>28</v>
      </c>
      <c r="D74" s="301">
        <v>4</v>
      </c>
      <c r="E74" s="409"/>
      <c r="F74" s="302">
        <f t="shared" si="1"/>
        <v>0</v>
      </c>
    </row>
    <row r="75" spans="1:6" ht="12.75">
      <c r="A75" s="295" t="s">
        <v>755</v>
      </c>
      <c r="B75" s="296" t="s">
        <v>653</v>
      </c>
      <c r="C75" s="293" t="s">
        <v>374</v>
      </c>
      <c r="D75" s="301">
        <f>SUM(D55:D60)</f>
        <v>620</v>
      </c>
      <c r="E75" s="409"/>
      <c r="F75" s="302">
        <f t="shared" si="1"/>
        <v>0</v>
      </c>
    </row>
    <row r="76" spans="1:6" ht="12.75">
      <c r="A76" s="295" t="s">
        <v>756</v>
      </c>
      <c r="B76" s="296" t="s">
        <v>654</v>
      </c>
      <c r="C76" s="293" t="s">
        <v>28</v>
      </c>
      <c r="D76" s="301">
        <v>2</v>
      </c>
      <c r="E76" s="409"/>
      <c r="F76" s="302">
        <f t="shared" si="1"/>
        <v>0</v>
      </c>
    </row>
    <row r="77" spans="1:6" ht="25.5">
      <c r="A77" s="295" t="s">
        <v>757</v>
      </c>
      <c r="B77" s="296" t="s">
        <v>655</v>
      </c>
      <c r="C77" s="293" t="s">
        <v>28</v>
      </c>
      <c r="D77" s="301">
        <v>4</v>
      </c>
      <c r="E77" s="409"/>
      <c r="F77" s="302">
        <f t="shared" si="1"/>
        <v>0</v>
      </c>
    </row>
    <row r="78" spans="1:6" ht="25.5">
      <c r="A78" s="295" t="s">
        <v>758</v>
      </c>
      <c r="B78" s="296" t="s">
        <v>656</v>
      </c>
      <c r="C78" s="293" t="s">
        <v>28</v>
      </c>
      <c r="D78" s="301">
        <v>1</v>
      </c>
      <c r="E78" s="409"/>
      <c r="F78" s="302">
        <f t="shared" si="1"/>
        <v>0</v>
      </c>
    </row>
    <row r="79" spans="1:6" ht="12.75">
      <c r="A79" s="295"/>
      <c r="B79" s="296"/>
      <c r="C79" s="293"/>
      <c r="D79" s="301"/>
      <c r="E79" s="300"/>
      <c r="F79" s="300"/>
    </row>
    <row r="80" spans="1:6" ht="12.75">
      <c r="A80" s="289" t="s">
        <v>323</v>
      </c>
      <c r="B80" s="304" t="s">
        <v>657</v>
      </c>
      <c r="C80" s="291"/>
      <c r="D80" s="292"/>
      <c r="E80" s="293"/>
      <c r="F80" s="294">
        <f>SUM(F81:F92)</f>
        <v>0</v>
      </c>
    </row>
    <row r="81" spans="1:6" ht="25.5">
      <c r="A81" s="295" t="s">
        <v>759</v>
      </c>
      <c r="B81" s="303" t="s">
        <v>760</v>
      </c>
      <c r="C81" s="305" t="s">
        <v>28</v>
      </c>
      <c r="D81" s="306">
        <v>6</v>
      </c>
      <c r="E81" s="408"/>
      <c r="F81" s="307">
        <f>ROUND(ROUND(D81,2)*ROUND(E81,2),2)</f>
        <v>0</v>
      </c>
    </row>
    <row r="82" spans="1:6" ht="38.25">
      <c r="A82" s="295" t="s">
        <v>761</v>
      </c>
      <c r="B82" s="392" t="s">
        <v>873</v>
      </c>
      <c r="C82" s="305" t="s">
        <v>28</v>
      </c>
      <c r="D82" s="306">
        <v>2</v>
      </c>
      <c r="E82" s="408"/>
      <c r="F82" s="307">
        <f aca="true" t="shared" si="2" ref="F82:F92">ROUND(ROUND(D82,2)*ROUND(E82,2),2)</f>
        <v>0</v>
      </c>
    </row>
    <row r="83" spans="1:6" ht="38.25">
      <c r="A83" s="295" t="s">
        <v>762</v>
      </c>
      <c r="B83" s="303" t="s">
        <v>763</v>
      </c>
      <c r="C83" s="293" t="s">
        <v>28</v>
      </c>
      <c r="D83" s="299">
        <v>3</v>
      </c>
      <c r="E83" s="408"/>
      <c r="F83" s="307">
        <f t="shared" si="2"/>
        <v>0</v>
      </c>
    </row>
    <row r="84" spans="1:6" ht="51">
      <c r="A84" s="295" t="s">
        <v>764</v>
      </c>
      <c r="B84" s="303" t="s">
        <v>765</v>
      </c>
      <c r="C84" s="305" t="s">
        <v>28</v>
      </c>
      <c r="D84" s="306">
        <v>1</v>
      </c>
      <c r="E84" s="408"/>
      <c r="F84" s="307">
        <f t="shared" si="2"/>
        <v>0</v>
      </c>
    </row>
    <row r="85" spans="1:6" ht="25.5">
      <c r="A85" s="295" t="s">
        <v>766</v>
      </c>
      <c r="B85" s="303" t="s">
        <v>767</v>
      </c>
      <c r="C85" s="293" t="s">
        <v>374</v>
      </c>
      <c r="D85" s="299">
        <v>45</v>
      </c>
      <c r="E85" s="409"/>
      <c r="F85" s="307">
        <f t="shared" si="2"/>
        <v>0</v>
      </c>
    </row>
    <row r="86" spans="1:6" ht="25.5">
      <c r="A86" s="295" t="s">
        <v>768</v>
      </c>
      <c r="B86" s="141" t="s">
        <v>769</v>
      </c>
      <c r="C86" s="293" t="s">
        <v>374</v>
      </c>
      <c r="D86" s="299">
        <v>100</v>
      </c>
      <c r="E86" s="409"/>
      <c r="F86" s="307">
        <f t="shared" si="2"/>
        <v>0</v>
      </c>
    </row>
    <row r="87" spans="1:6" ht="25.5">
      <c r="A87" s="295" t="s">
        <v>770</v>
      </c>
      <c r="B87" s="141" t="s">
        <v>771</v>
      </c>
      <c r="C87" s="293" t="s">
        <v>346</v>
      </c>
      <c r="D87" s="299">
        <v>4</v>
      </c>
      <c r="E87" s="409"/>
      <c r="F87" s="307">
        <f t="shared" si="2"/>
        <v>0</v>
      </c>
    </row>
    <row r="88" spans="1:6" ht="12.75">
      <c r="A88" s="295" t="s">
        <v>772</v>
      </c>
      <c r="B88" s="141" t="s">
        <v>773</v>
      </c>
      <c r="C88" s="293" t="s">
        <v>374</v>
      </c>
      <c r="D88" s="299">
        <v>10</v>
      </c>
      <c r="E88" s="409"/>
      <c r="F88" s="307">
        <f t="shared" si="2"/>
        <v>0</v>
      </c>
    </row>
    <row r="89" spans="1:6" ht="25.5">
      <c r="A89" s="295" t="s">
        <v>774</v>
      </c>
      <c r="B89" s="308" t="s">
        <v>658</v>
      </c>
      <c r="C89" s="293" t="s">
        <v>434</v>
      </c>
      <c r="D89" s="299">
        <v>6</v>
      </c>
      <c r="E89" s="410"/>
      <c r="F89" s="307">
        <f t="shared" si="2"/>
        <v>0</v>
      </c>
    </row>
    <row r="90" spans="1:6" ht="25.5">
      <c r="A90" s="295" t="s">
        <v>775</v>
      </c>
      <c r="B90" s="303" t="s">
        <v>659</v>
      </c>
      <c r="C90" s="293" t="s">
        <v>374</v>
      </c>
      <c r="D90" s="299">
        <v>90</v>
      </c>
      <c r="E90" s="408"/>
      <c r="F90" s="307">
        <f t="shared" si="2"/>
        <v>0</v>
      </c>
    </row>
    <row r="91" spans="1:6" ht="12.75">
      <c r="A91" s="295" t="s">
        <v>776</v>
      </c>
      <c r="B91" s="141" t="s">
        <v>446</v>
      </c>
      <c r="C91" s="293" t="s">
        <v>374</v>
      </c>
      <c r="D91" s="299">
        <v>100</v>
      </c>
      <c r="E91" s="408"/>
      <c r="F91" s="307">
        <f t="shared" si="2"/>
        <v>0</v>
      </c>
    </row>
    <row r="92" spans="1:6" ht="12.75">
      <c r="A92" s="295" t="s">
        <v>777</v>
      </c>
      <c r="B92" s="303" t="s">
        <v>778</v>
      </c>
      <c r="C92" s="293" t="s">
        <v>352</v>
      </c>
      <c r="D92" s="299">
        <v>45</v>
      </c>
      <c r="E92" s="410"/>
      <c r="F92" s="307">
        <f t="shared" si="2"/>
        <v>0</v>
      </c>
    </row>
    <row r="93" spans="1:6" ht="12.75">
      <c r="A93" s="309"/>
      <c r="B93" s="296"/>
      <c r="C93" s="293"/>
      <c r="D93" s="301"/>
      <c r="E93" s="220"/>
      <c r="F93" s="220"/>
    </row>
    <row r="94" spans="1:6" ht="12.75">
      <c r="A94" s="289" t="s">
        <v>325</v>
      </c>
      <c r="B94" s="304" t="s">
        <v>660</v>
      </c>
      <c r="C94" s="291"/>
      <c r="D94" s="292"/>
      <c r="E94" s="293"/>
      <c r="F94" s="294">
        <f>SUM(F95:F98)</f>
        <v>0</v>
      </c>
    </row>
    <row r="95" spans="1:6" ht="51">
      <c r="A95" s="295" t="s">
        <v>779</v>
      </c>
      <c r="B95" s="296" t="s">
        <v>661</v>
      </c>
      <c r="C95" s="293" t="s">
        <v>434</v>
      </c>
      <c r="D95" s="301">
        <v>1</v>
      </c>
      <c r="E95" s="407"/>
      <c r="F95" s="300">
        <f>ROUND(ROUND(D95,2)*ROUND(E95,2),2)</f>
        <v>0</v>
      </c>
    </row>
    <row r="96" spans="1:6" ht="25.5">
      <c r="A96" s="295" t="s">
        <v>780</v>
      </c>
      <c r="B96" s="296" t="s">
        <v>781</v>
      </c>
      <c r="C96" s="293" t="s">
        <v>434</v>
      </c>
      <c r="D96" s="301">
        <v>1</v>
      </c>
      <c r="E96" s="407"/>
      <c r="F96" s="300">
        <f>ROUND(ROUND(D96,2)*ROUND(E96,2),2)</f>
        <v>0</v>
      </c>
    </row>
    <row r="97" spans="1:6" ht="38.25">
      <c r="A97" s="295" t="s">
        <v>782</v>
      </c>
      <c r="B97" s="296" t="s">
        <v>783</v>
      </c>
      <c r="C97" s="293" t="s">
        <v>434</v>
      </c>
      <c r="D97" s="301">
        <v>1</v>
      </c>
      <c r="E97" s="407"/>
      <c r="F97" s="300">
        <f>ROUND(ROUND(D97,2)*ROUND(E97,2),2)</f>
        <v>0</v>
      </c>
    </row>
    <row r="98" spans="1:6" ht="38.25">
      <c r="A98" s="295" t="s">
        <v>784</v>
      </c>
      <c r="B98" s="296" t="s">
        <v>785</v>
      </c>
      <c r="C98" s="293" t="s">
        <v>434</v>
      </c>
      <c r="D98" s="301">
        <v>1</v>
      </c>
      <c r="E98" s="407"/>
      <c r="F98" s="300">
        <f>ROUND(ROUND(D98,2)*ROUND(E98,2),2)</f>
        <v>0</v>
      </c>
    </row>
    <row r="99" spans="1:6" ht="12.75">
      <c r="A99" s="208"/>
      <c r="B99" s="209"/>
      <c r="C99" s="210"/>
      <c r="D99" s="211"/>
      <c r="E99" s="212"/>
      <c r="F99" s="212"/>
    </row>
    <row r="100" spans="1:6" ht="12.75">
      <c r="A100" s="208"/>
      <c r="B100" s="209"/>
      <c r="C100" s="210"/>
      <c r="D100" s="211"/>
      <c r="E100" s="212"/>
      <c r="F100" s="212"/>
    </row>
    <row r="101" spans="1:6" ht="12.75">
      <c r="A101" s="208"/>
      <c r="B101" s="260"/>
      <c r="C101" s="206"/>
      <c r="D101" s="261"/>
      <c r="E101" s="212"/>
      <c r="F101" s="212"/>
    </row>
    <row r="102" spans="1:6" ht="12.75">
      <c r="A102" s="208"/>
      <c r="B102" s="260"/>
      <c r="C102" s="206"/>
      <c r="D102" s="261"/>
      <c r="E102" s="212"/>
      <c r="F102" s="212"/>
    </row>
    <row r="103" spans="1:6" ht="12.75">
      <c r="A103" s="208"/>
      <c r="B103" s="209"/>
      <c r="C103" s="210"/>
      <c r="D103" s="211"/>
      <c r="E103" s="213"/>
      <c r="F103" s="213"/>
    </row>
    <row r="104" spans="1:6" ht="12.75">
      <c r="A104" s="208"/>
      <c r="B104" s="209"/>
      <c r="C104" s="210"/>
      <c r="D104" s="211"/>
      <c r="E104" s="212"/>
      <c r="F104" s="212"/>
    </row>
    <row r="105" spans="1:6" ht="12.75">
      <c r="A105" s="208"/>
      <c r="B105" s="209"/>
      <c r="C105" s="210"/>
      <c r="D105" s="211"/>
      <c r="E105" s="213"/>
      <c r="F105" s="213"/>
    </row>
    <row r="106" spans="1:6" ht="12.75">
      <c r="A106" s="208"/>
      <c r="B106" s="209"/>
      <c r="C106" s="210"/>
      <c r="D106" s="211"/>
      <c r="E106" s="212"/>
      <c r="F106" s="212"/>
    </row>
    <row r="107" spans="1:6" ht="12.75">
      <c r="A107" s="208"/>
      <c r="B107" s="209"/>
      <c r="C107" s="210"/>
      <c r="D107" s="211"/>
      <c r="E107" s="213"/>
      <c r="F107" s="213"/>
    </row>
    <row r="108" spans="1:6" ht="12.75">
      <c r="A108" s="208"/>
      <c r="B108" s="209"/>
      <c r="C108" s="210"/>
      <c r="D108" s="211"/>
      <c r="E108" s="213"/>
      <c r="F108" s="213"/>
    </row>
    <row r="109" spans="1:6" ht="12.75">
      <c r="A109" s="208"/>
      <c r="B109" s="209"/>
      <c r="C109" s="210"/>
      <c r="D109" s="211"/>
      <c r="E109" s="213"/>
      <c r="F109" s="213"/>
    </row>
    <row r="110" spans="1:6" ht="12.75">
      <c r="A110" s="208"/>
      <c r="B110" s="209"/>
      <c r="C110" s="210"/>
      <c r="D110" s="211"/>
      <c r="E110" s="213"/>
      <c r="F110" s="213"/>
    </row>
    <row r="111" spans="1:6" ht="12.75">
      <c r="A111" s="215"/>
      <c r="B111" s="205"/>
      <c r="C111" s="216"/>
      <c r="D111" s="217"/>
      <c r="E111" s="210"/>
      <c r="F111" s="207"/>
    </row>
    <row r="112" spans="1:6" ht="12.75">
      <c r="A112" s="208"/>
      <c r="B112" s="219"/>
      <c r="C112" s="210"/>
      <c r="D112" s="211"/>
      <c r="E112" s="213"/>
      <c r="F112" s="213"/>
    </row>
    <row r="113" spans="1:6" ht="12.75">
      <c r="A113" s="208"/>
      <c r="B113" s="219"/>
      <c r="C113" s="206"/>
      <c r="D113" s="261"/>
      <c r="E113" s="220"/>
      <c r="F113" s="220"/>
    </row>
    <row r="114" spans="1:6" ht="12.75">
      <c r="A114" s="208"/>
      <c r="B114" s="219"/>
      <c r="C114" s="210"/>
      <c r="D114" s="214"/>
      <c r="E114" s="213"/>
      <c r="F114" s="213"/>
    </row>
    <row r="115" spans="1:6" ht="12.75">
      <c r="A115" s="208"/>
      <c r="B115" s="209"/>
      <c r="C115" s="210"/>
      <c r="D115" s="214"/>
      <c r="E115" s="213"/>
      <c r="F115" s="220"/>
    </row>
    <row r="116" spans="1:6" ht="12.75">
      <c r="A116" s="208"/>
      <c r="B116" s="209"/>
      <c r="C116" s="210"/>
      <c r="D116" s="214"/>
      <c r="E116" s="213"/>
      <c r="F116" s="213"/>
    </row>
    <row r="117" spans="1:6" ht="12.75">
      <c r="A117" s="208"/>
      <c r="B117" s="209"/>
      <c r="C117" s="210"/>
      <c r="D117" s="214"/>
      <c r="E117" s="213"/>
      <c r="F117" s="213"/>
    </row>
    <row r="118" spans="1:6" ht="12.75">
      <c r="A118" s="208"/>
      <c r="B118" s="219"/>
      <c r="C118" s="210"/>
      <c r="D118" s="214"/>
      <c r="E118" s="220"/>
      <c r="F118" s="220"/>
    </row>
    <row r="119" spans="1:6" ht="12.75">
      <c r="A119" s="218"/>
      <c r="B119" s="209"/>
      <c r="C119" s="210"/>
      <c r="D119" s="214"/>
      <c r="E119" s="220"/>
      <c r="F119" s="220"/>
    </row>
    <row r="120" spans="1:6" ht="12.75">
      <c r="A120" s="215"/>
      <c r="B120" s="205"/>
      <c r="C120" s="216"/>
      <c r="D120" s="217"/>
      <c r="E120" s="210"/>
      <c r="F120" s="207"/>
    </row>
    <row r="121" spans="1:6" ht="12.75">
      <c r="A121" s="208"/>
      <c r="B121" s="209"/>
      <c r="C121" s="210"/>
      <c r="D121" s="211"/>
      <c r="E121" s="221"/>
      <c r="F121" s="213"/>
    </row>
    <row r="122" spans="1:6" ht="12.75">
      <c r="A122" s="208"/>
      <c r="B122" s="209"/>
      <c r="C122" s="210"/>
      <c r="D122" s="211"/>
      <c r="E122" s="221"/>
      <c r="F122" s="213"/>
    </row>
    <row r="123" spans="1:6" ht="12.75">
      <c r="A123" s="208"/>
      <c r="B123" s="209"/>
      <c r="C123" s="210"/>
      <c r="D123" s="211"/>
      <c r="E123" s="221"/>
      <c r="F123" s="213"/>
    </row>
    <row r="124" spans="1:6" ht="12.75">
      <c r="A124" s="208"/>
      <c r="B124" s="209"/>
      <c r="C124" s="210"/>
      <c r="D124" s="211"/>
      <c r="E124" s="221"/>
      <c r="F124" s="213"/>
    </row>
    <row r="125" spans="1:6" ht="12.75">
      <c r="A125" s="208"/>
      <c r="B125" s="209"/>
      <c r="C125" s="210"/>
      <c r="D125" s="211"/>
      <c r="E125" s="221"/>
      <c r="F125" s="213"/>
    </row>
    <row r="126" spans="1:6" ht="12.75">
      <c r="A126" s="208"/>
      <c r="B126" s="209"/>
      <c r="C126" s="210"/>
      <c r="D126" s="211"/>
      <c r="E126" s="221"/>
      <c r="F126" s="213"/>
    </row>
    <row r="127" spans="1:6" ht="12.75">
      <c r="A127" s="206"/>
      <c r="B127" s="259"/>
      <c r="C127" s="259"/>
      <c r="D127" s="259"/>
      <c r="E127" s="259"/>
      <c r="F127" s="259"/>
    </row>
    <row r="128" spans="1:6" ht="12.75">
      <c r="A128" s="218"/>
      <c r="B128" s="209"/>
      <c r="C128" s="210"/>
      <c r="D128" s="214"/>
      <c r="E128" s="220"/>
      <c r="F128" s="220"/>
    </row>
  </sheetData>
  <sheetProtection password="E637" sheet="1" formatCells="0" formatColumns="0" formatRows="0" selectLockedCells="1"/>
  <printOptions/>
  <pageMargins left="0.7" right="0.7" top="0.75" bottom="0.75" header="0.3" footer="0.3"/>
  <pageSetup horizontalDpi="1200" verticalDpi="1200" orientation="portrait" paperSize="9" scale="82" r:id="rId1"/>
  <rowBreaks count="2" manualBreakCount="2">
    <brk id="42" max="255" man="1"/>
    <brk id="79" max="255" man="1"/>
  </rowBreaks>
</worksheet>
</file>

<file path=xl/worksheets/sheet2.xml><?xml version="1.0" encoding="utf-8"?>
<worksheet xmlns="http://schemas.openxmlformats.org/spreadsheetml/2006/main" xmlns:r="http://schemas.openxmlformats.org/officeDocument/2006/relationships">
  <dimension ref="A1:J69"/>
  <sheetViews>
    <sheetView view="pageBreakPreview" zoomScale="110" zoomScaleNormal="110" zoomScaleSheetLayoutView="110" workbookViewId="0" topLeftCell="A1">
      <selection activeCell="E32" sqref="E32:F32"/>
    </sheetView>
  </sheetViews>
  <sheetFormatPr defaultColWidth="9.00390625" defaultRowHeight="12.75"/>
  <cols>
    <col min="1" max="1" width="10.125" style="5" bestFit="1" customWidth="1"/>
    <col min="2" max="2" width="40.75390625" style="4" customWidth="1"/>
    <col min="3" max="3" width="6.75390625" style="0" customWidth="1"/>
    <col min="4" max="4" width="13.125" style="2" customWidth="1"/>
    <col min="5" max="5" width="13.25390625" style="26" customWidth="1"/>
    <col min="6" max="6" width="15.75390625" style="30" customWidth="1"/>
    <col min="7" max="7" width="4.00390625" style="0" customWidth="1"/>
    <col min="10" max="10" width="11.375" style="0" bestFit="1" customWidth="1"/>
  </cols>
  <sheetData>
    <row r="1" spans="1:6" ht="26.25" customHeight="1">
      <c r="A1" s="12"/>
      <c r="E1" s="446"/>
      <c r="F1" s="446"/>
    </row>
    <row r="2" spans="1:6" ht="26.25" customHeight="1">
      <c r="A2" s="25"/>
      <c r="B2" s="9"/>
      <c r="C2" s="10"/>
      <c r="D2" s="11"/>
      <c r="E2" s="17"/>
      <c r="F2" s="28"/>
    </row>
    <row r="3" spans="1:10" ht="54.75" customHeight="1">
      <c r="A3" s="447" t="s">
        <v>55</v>
      </c>
      <c r="B3" s="447"/>
      <c r="C3" s="447"/>
      <c r="D3" s="447"/>
      <c r="E3" s="447"/>
      <c r="F3" s="447"/>
      <c r="H3" s="34"/>
      <c r="I3" s="34"/>
      <c r="J3" s="34"/>
    </row>
    <row r="4" spans="1:10" ht="32.25" customHeight="1">
      <c r="A4" s="16"/>
      <c r="B4" s="434"/>
      <c r="C4" s="434"/>
      <c r="D4" s="434"/>
      <c r="E4" s="445"/>
      <c r="F4" s="445"/>
      <c r="H4" s="34"/>
      <c r="I4" s="35"/>
      <c r="J4" s="35"/>
    </row>
    <row r="5" spans="1:10" s="6" customFormat="1" ht="48" customHeight="1">
      <c r="A5" s="18"/>
      <c r="B5" s="448" t="s">
        <v>154</v>
      </c>
      <c r="C5" s="448"/>
      <c r="D5" s="448"/>
      <c r="E5" s="449"/>
      <c r="F5" s="449"/>
      <c r="H5" s="36"/>
      <c r="I5" s="36"/>
      <c r="J5" s="36"/>
    </row>
    <row r="6" spans="1:10" ht="12.75">
      <c r="A6" s="16"/>
      <c r="B6" s="444"/>
      <c r="C6" s="444"/>
      <c r="D6" s="444"/>
      <c r="E6" s="445"/>
      <c r="F6" s="445"/>
      <c r="H6" s="34"/>
      <c r="I6" s="34"/>
      <c r="J6" s="34"/>
    </row>
    <row r="7" spans="1:10" ht="12.75">
      <c r="A7" s="16"/>
      <c r="B7" s="434"/>
      <c r="C7" s="434"/>
      <c r="D7" s="434"/>
      <c r="E7" s="445"/>
      <c r="F7" s="445"/>
      <c r="H7" s="34"/>
      <c r="I7" s="34"/>
      <c r="J7" s="34"/>
    </row>
    <row r="8" spans="1:10" ht="12.75">
      <c r="A8" s="16"/>
      <c r="B8" s="434"/>
      <c r="C8" s="434"/>
      <c r="D8" s="434"/>
      <c r="E8" s="445"/>
      <c r="F8" s="445"/>
      <c r="H8" s="34"/>
      <c r="I8" s="34"/>
      <c r="J8" s="34"/>
    </row>
    <row r="9" spans="1:10" s="7" customFormat="1" ht="15">
      <c r="A9" s="14" t="s">
        <v>45</v>
      </c>
      <c r="B9" s="437" t="s">
        <v>307</v>
      </c>
      <c r="C9" s="437"/>
      <c r="D9" s="437"/>
      <c r="E9" s="428">
        <f>CESTA!E26</f>
        <v>80700</v>
      </c>
      <c r="F9" s="428"/>
      <c r="H9" s="37"/>
      <c r="I9" s="37"/>
      <c r="J9" s="37"/>
    </row>
    <row r="10" spans="1:10" s="7" customFormat="1" ht="15">
      <c r="A10" s="47"/>
      <c r="B10" s="443"/>
      <c r="C10" s="443"/>
      <c r="D10" s="443"/>
      <c r="E10" s="432"/>
      <c r="F10" s="432"/>
      <c r="H10" s="37"/>
      <c r="I10" s="37"/>
      <c r="J10" s="37"/>
    </row>
    <row r="11" spans="1:10" s="7" customFormat="1" ht="15">
      <c r="A11" s="14" t="s">
        <v>46</v>
      </c>
      <c r="B11" s="442" t="s">
        <v>220</v>
      </c>
      <c r="C11" s="442"/>
      <c r="D11" s="442"/>
      <c r="E11" s="428">
        <f>PODHOD!F26</f>
        <v>855</v>
      </c>
      <c r="F11" s="428"/>
      <c r="H11" s="37"/>
      <c r="I11" s="37"/>
      <c r="J11" s="37"/>
    </row>
    <row r="12" spans="1:10" s="7" customFormat="1" ht="15">
      <c r="A12" s="47"/>
      <c r="B12" s="443"/>
      <c r="C12" s="443"/>
      <c r="D12" s="443"/>
      <c r="E12" s="432"/>
      <c r="F12" s="432"/>
      <c r="H12" s="37"/>
      <c r="I12" s="37"/>
      <c r="J12" s="37"/>
    </row>
    <row r="13" spans="1:10" s="7" customFormat="1" ht="15">
      <c r="A13" s="14" t="s">
        <v>47</v>
      </c>
      <c r="B13" s="442" t="s">
        <v>306</v>
      </c>
      <c r="C13" s="442"/>
      <c r="D13" s="442"/>
      <c r="E13" s="428">
        <f>'DOSTOPNA KONST'!F22</f>
        <v>3135</v>
      </c>
      <c r="F13" s="428"/>
      <c r="H13" s="37"/>
      <c r="I13" s="37"/>
      <c r="J13" s="37"/>
    </row>
    <row r="14" spans="1:10" s="7" customFormat="1" ht="15">
      <c r="A14" s="47"/>
      <c r="B14" s="443"/>
      <c r="C14" s="443"/>
      <c r="D14" s="443"/>
      <c r="E14" s="432"/>
      <c r="F14" s="432"/>
      <c r="H14" s="37"/>
      <c r="I14" s="37"/>
      <c r="J14" s="37"/>
    </row>
    <row r="15" spans="1:10" s="7" customFormat="1" ht="15">
      <c r="A15" s="14" t="s">
        <v>7</v>
      </c>
      <c r="B15" s="442" t="s">
        <v>308</v>
      </c>
      <c r="C15" s="442"/>
      <c r="D15" s="442"/>
      <c r="E15" s="428">
        <f>ZID!F22</f>
        <v>1710</v>
      </c>
      <c r="F15" s="428"/>
      <c r="H15" s="37"/>
      <c r="I15" s="37"/>
      <c r="J15" s="37"/>
    </row>
    <row r="16" spans="1:10" s="7" customFormat="1" ht="15">
      <c r="A16" s="47"/>
      <c r="B16" s="443"/>
      <c r="C16" s="443"/>
      <c r="D16" s="443"/>
      <c r="E16" s="432"/>
      <c r="F16" s="432"/>
      <c r="H16" s="37"/>
      <c r="I16" s="37"/>
      <c r="J16" s="37"/>
    </row>
    <row r="17" spans="1:10" s="7" customFormat="1" ht="15">
      <c r="A17" s="14" t="s">
        <v>15</v>
      </c>
      <c r="B17" s="442" t="s">
        <v>221</v>
      </c>
      <c r="C17" s="442"/>
      <c r="D17" s="442"/>
      <c r="E17" s="428">
        <f>'CR'!G118</f>
        <v>2052</v>
      </c>
      <c r="F17" s="428"/>
      <c r="H17" s="37"/>
      <c r="I17" s="37"/>
      <c r="J17" s="37"/>
    </row>
    <row r="18" spans="1:10" s="7" customFormat="1" ht="15">
      <c r="A18" s="14"/>
      <c r="B18" s="440"/>
      <c r="C18" s="440"/>
      <c r="D18" s="440"/>
      <c r="E18" s="432"/>
      <c r="F18" s="432"/>
      <c r="H18" s="37"/>
      <c r="I18" s="37"/>
      <c r="J18" s="37"/>
    </row>
    <row r="19" spans="1:10" s="7" customFormat="1" ht="15">
      <c r="A19" s="14" t="s">
        <v>9</v>
      </c>
      <c r="B19" s="436" t="s">
        <v>222</v>
      </c>
      <c r="C19" s="436"/>
      <c r="D19" s="436"/>
      <c r="E19" s="428">
        <f>NN!G24</f>
        <v>570</v>
      </c>
      <c r="F19" s="428"/>
      <c r="H19" s="37"/>
      <c r="I19" s="37"/>
      <c r="J19" s="37"/>
    </row>
    <row r="20" spans="1:10" s="7" customFormat="1" ht="15">
      <c r="A20" s="14"/>
      <c r="B20" s="441"/>
      <c r="C20" s="441"/>
      <c r="D20" s="441"/>
      <c r="E20" s="432"/>
      <c r="F20" s="432"/>
      <c r="H20" s="37"/>
      <c r="I20" s="37"/>
      <c r="J20" s="37"/>
    </row>
    <row r="21" spans="1:10" s="7" customFormat="1" ht="15">
      <c r="A21" s="14" t="s">
        <v>10</v>
      </c>
      <c r="B21" s="436" t="s">
        <v>223</v>
      </c>
      <c r="C21" s="436"/>
      <c r="D21" s="436"/>
      <c r="E21" s="428">
        <f>TK!F58</f>
        <v>1710</v>
      </c>
      <c r="F21" s="428"/>
      <c r="H21" s="37"/>
      <c r="I21" s="37"/>
      <c r="J21" s="37"/>
    </row>
    <row r="22" spans="1:10" s="7" customFormat="1" ht="15">
      <c r="A22" s="14"/>
      <c r="B22" s="437"/>
      <c r="C22" s="438"/>
      <c r="D22" s="438"/>
      <c r="E22" s="432"/>
      <c r="F22" s="432"/>
      <c r="H22" s="37"/>
      <c r="I22" s="37"/>
      <c r="J22" s="37"/>
    </row>
    <row r="23" spans="1:10" s="7" customFormat="1" ht="15">
      <c r="A23" s="55" t="s">
        <v>158</v>
      </c>
      <c r="B23" s="439" t="s">
        <v>309</v>
      </c>
      <c r="C23" s="439"/>
      <c r="D23" s="439"/>
      <c r="E23" s="428">
        <f>SEMAFOR!F23</f>
        <v>0</v>
      </c>
      <c r="F23" s="428"/>
      <c r="H23" s="37"/>
      <c r="I23" s="37"/>
      <c r="J23" s="37"/>
    </row>
    <row r="24" spans="1:10" s="7" customFormat="1" ht="15.75" thickBot="1">
      <c r="A24" s="14"/>
      <c r="B24" s="434"/>
      <c r="C24" s="434"/>
      <c r="D24" s="434"/>
      <c r="E24" s="435"/>
      <c r="F24" s="435"/>
      <c r="H24" s="37"/>
      <c r="I24" s="37"/>
      <c r="J24" s="37"/>
    </row>
    <row r="25" spans="1:10" s="7" customFormat="1" ht="15">
      <c r="A25" s="14"/>
      <c r="B25" s="433"/>
      <c r="C25" s="433"/>
      <c r="D25" s="433"/>
      <c r="E25" s="432"/>
      <c r="F25" s="432"/>
      <c r="H25" s="37"/>
      <c r="I25" s="37"/>
      <c r="J25" s="37"/>
    </row>
    <row r="26" spans="1:10" s="3" customFormat="1" ht="15.75">
      <c r="A26" s="15"/>
      <c r="B26" s="425" t="s">
        <v>12</v>
      </c>
      <c r="C26" s="425"/>
      <c r="D26" s="425"/>
      <c r="E26" s="426">
        <f>SUM(E9:F24)</f>
        <v>90732</v>
      </c>
      <c r="F26" s="426"/>
      <c r="H26" s="8"/>
      <c r="I26" s="8"/>
      <c r="J26" s="8"/>
    </row>
    <row r="27" spans="1:10" s="3" customFormat="1" ht="15.75">
      <c r="A27" s="15"/>
      <c r="B27" s="427" t="s">
        <v>0</v>
      </c>
      <c r="C27" s="427"/>
      <c r="D27" s="427"/>
      <c r="E27" s="428">
        <f>ROUND(ROUND(E26,2)*0.1,2)</f>
        <v>9073.2</v>
      </c>
      <c r="F27" s="428"/>
      <c r="H27" s="8"/>
      <c r="I27" s="8"/>
      <c r="J27" s="8"/>
    </row>
    <row r="28" spans="1:10" s="3" customFormat="1" ht="15.75">
      <c r="A28" s="15"/>
      <c r="B28" s="425" t="s">
        <v>12</v>
      </c>
      <c r="C28" s="425"/>
      <c r="D28" s="425"/>
      <c r="E28" s="426">
        <f>SUM(E26:F27)</f>
        <v>99805.2</v>
      </c>
      <c r="F28" s="426"/>
      <c r="H28" s="8"/>
      <c r="I28" s="8"/>
      <c r="J28" s="8"/>
    </row>
    <row r="29" spans="1:10" s="7" customFormat="1" ht="15">
      <c r="A29" s="14"/>
      <c r="B29" s="427" t="s">
        <v>146</v>
      </c>
      <c r="C29" s="427"/>
      <c r="D29" s="427"/>
      <c r="E29" s="428">
        <f>ROUND(ROUND(E28,2)*0.22,2)</f>
        <v>21957.14</v>
      </c>
      <c r="F29" s="428"/>
      <c r="H29" s="37"/>
      <c r="I29" s="37"/>
      <c r="J29" s="37"/>
    </row>
    <row r="30" spans="1:10" s="7" customFormat="1" ht="15">
      <c r="A30" s="14"/>
      <c r="B30" s="431"/>
      <c r="C30" s="431"/>
      <c r="D30" s="431"/>
      <c r="E30" s="432"/>
      <c r="F30" s="432"/>
      <c r="H30" s="37"/>
      <c r="I30" s="37"/>
      <c r="J30" s="37"/>
    </row>
    <row r="31" spans="1:10" s="3" customFormat="1" ht="18">
      <c r="A31" s="15"/>
      <c r="B31" s="423" t="s">
        <v>13</v>
      </c>
      <c r="C31" s="423"/>
      <c r="D31" s="423"/>
      <c r="E31" s="424">
        <f>ROUND(SUM(E28:F29),2)</f>
        <v>121762.34</v>
      </c>
      <c r="F31" s="424"/>
      <c r="H31" s="8"/>
      <c r="I31" s="8"/>
      <c r="J31" s="8"/>
    </row>
    <row r="32" spans="1:10" s="3" customFormat="1" ht="15.75">
      <c r="A32" s="15"/>
      <c r="B32" s="429"/>
      <c r="C32" s="429"/>
      <c r="D32" s="429"/>
      <c r="E32" s="430"/>
      <c r="F32" s="430"/>
      <c r="H32" s="8"/>
      <c r="I32" s="8"/>
      <c r="J32" s="8"/>
    </row>
    <row r="33" spans="1:10" ht="12.75">
      <c r="A33"/>
      <c r="B33"/>
      <c r="D33" s="27"/>
      <c r="H33" s="34"/>
      <c r="I33" s="34"/>
      <c r="J33" s="34"/>
    </row>
    <row r="34" spans="1:10" ht="12.75">
      <c r="A34"/>
      <c r="B34"/>
      <c r="D34" s="27"/>
      <c r="H34" s="34"/>
      <c r="I34" s="34"/>
      <c r="J34" s="34"/>
    </row>
    <row r="35" spans="1:10" ht="12.75">
      <c r="A35"/>
      <c r="B35"/>
      <c r="D35" s="27"/>
      <c r="H35" s="34"/>
      <c r="I35" s="34"/>
      <c r="J35" s="34"/>
    </row>
    <row r="36" spans="1:10" ht="12.75">
      <c r="A36"/>
      <c r="B36"/>
      <c r="D36" s="27"/>
      <c r="H36" s="34"/>
      <c r="I36" s="34"/>
      <c r="J36" s="34"/>
    </row>
    <row r="37" spans="1:10" ht="12.75">
      <c r="A37"/>
      <c r="B37"/>
      <c r="D37" s="27"/>
      <c r="H37" s="34"/>
      <c r="I37" s="34"/>
      <c r="J37" s="34"/>
    </row>
    <row r="38" spans="1:10" ht="12.75">
      <c r="A38"/>
      <c r="B38"/>
      <c r="D38" s="27"/>
      <c r="H38" s="34"/>
      <c r="I38" s="34"/>
      <c r="J38" s="34"/>
    </row>
    <row r="39" spans="1:10" ht="12.75">
      <c r="A39"/>
      <c r="B39"/>
      <c r="D39" s="27"/>
      <c r="H39" s="34"/>
      <c r="I39" s="34"/>
      <c r="J39" s="34"/>
    </row>
    <row r="40" spans="1:10" ht="12.75">
      <c r="A40"/>
      <c r="B40"/>
      <c r="D40" s="27"/>
      <c r="H40" s="34"/>
      <c r="I40" s="34"/>
      <c r="J40" s="34"/>
    </row>
    <row r="41" spans="1:10" ht="12.75">
      <c r="A41"/>
      <c r="B41"/>
      <c r="D41" s="27"/>
      <c r="H41" s="34"/>
      <c r="I41" s="34"/>
      <c r="J41" s="34"/>
    </row>
    <row r="42" spans="1:4" ht="12.75">
      <c r="A42"/>
      <c r="B42"/>
      <c r="D42" s="27"/>
    </row>
    <row r="43" spans="1:4" ht="12.75">
      <c r="A43"/>
      <c r="B43"/>
      <c r="D43" s="27"/>
    </row>
    <row r="44" spans="1:4" ht="12.75">
      <c r="A44"/>
      <c r="B44"/>
      <c r="D44" s="27"/>
    </row>
    <row r="45" spans="1:4" ht="12.75">
      <c r="A45"/>
      <c r="B45"/>
      <c r="D45" s="27"/>
    </row>
    <row r="46" spans="1:4" ht="12.75">
      <c r="A46"/>
      <c r="B46"/>
      <c r="D46" s="27"/>
    </row>
    <row r="47" spans="1:4" ht="12.75">
      <c r="A47"/>
      <c r="B47"/>
      <c r="D47" s="27"/>
    </row>
    <row r="48" spans="1:4" ht="12.75">
      <c r="A48"/>
      <c r="B48"/>
      <c r="D48" s="27"/>
    </row>
    <row r="49" spans="1:4" ht="12.75">
      <c r="A49"/>
      <c r="B49"/>
      <c r="D49" s="27"/>
    </row>
    <row r="50" spans="1:4" ht="12.75">
      <c r="A50"/>
      <c r="B50"/>
      <c r="D50" s="27"/>
    </row>
    <row r="51" spans="1:4" ht="12.75">
      <c r="A51"/>
      <c r="B51"/>
      <c r="D51" s="27"/>
    </row>
    <row r="52" spans="1:4" ht="12.75">
      <c r="A52"/>
      <c r="B52"/>
      <c r="D52" s="27"/>
    </row>
    <row r="53" spans="1:4" ht="12.75">
      <c r="A53"/>
      <c r="B53"/>
      <c r="D53" s="27"/>
    </row>
    <row r="54" spans="1:4" ht="12.75">
      <c r="A54"/>
      <c r="B54"/>
      <c r="D54" s="27"/>
    </row>
    <row r="55" spans="1:6" ht="12.75">
      <c r="A55"/>
      <c r="B55"/>
      <c r="D55" s="27"/>
      <c r="E55"/>
      <c r="F55"/>
    </row>
    <row r="56" spans="1:6" ht="12.75">
      <c r="A56"/>
      <c r="B56"/>
      <c r="D56" s="27"/>
      <c r="E56"/>
      <c r="F56"/>
    </row>
    <row r="57" spans="1:6" ht="12.75">
      <c r="A57"/>
      <c r="B57"/>
      <c r="D57" s="27"/>
      <c r="E57"/>
      <c r="F57"/>
    </row>
    <row r="58" spans="1:6" ht="12.75">
      <c r="A58"/>
      <c r="B58"/>
      <c r="D58" s="27"/>
      <c r="E58"/>
      <c r="F58"/>
    </row>
    <row r="59" spans="1:6" ht="12.75">
      <c r="A59"/>
      <c r="B59"/>
      <c r="D59" s="27"/>
      <c r="E59"/>
      <c r="F59"/>
    </row>
    <row r="60" spans="1:6" ht="12.75">
      <c r="A60"/>
      <c r="B60"/>
      <c r="D60" s="27"/>
      <c r="E60"/>
      <c r="F60"/>
    </row>
    <row r="61" spans="1:6" ht="12.75">
      <c r="A61"/>
      <c r="B61"/>
      <c r="D61" s="27"/>
      <c r="E61"/>
      <c r="F61"/>
    </row>
    <row r="62" spans="1:6" ht="12.75">
      <c r="A62"/>
      <c r="B62"/>
      <c r="D62" s="27"/>
      <c r="E62"/>
      <c r="F62"/>
    </row>
    <row r="63" spans="1:6" ht="12.75">
      <c r="A63"/>
      <c r="B63"/>
      <c r="D63" s="27"/>
      <c r="E63"/>
      <c r="F63"/>
    </row>
    <row r="64" spans="1:6" ht="12.75">
      <c r="A64"/>
      <c r="B64"/>
      <c r="D64" s="27"/>
      <c r="E64"/>
      <c r="F64"/>
    </row>
    <row r="65" spans="1:6" ht="12.75">
      <c r="A65"/>
      <c r="B65"/>
      <c r="D65" s="27"/>
      <c r="E65"/>
      <c r="F65"/>
    </row>
    <row r="66" spans="1:6" ht="12.75">
      <c r="A66"/>
      <c r="B66"/>
      <c r="D66" s="27"/>
      <c r="E66"/>
      <c r="F66"/>
    </row>
    <row r="67" spans="1:6" ht="12.75">
      <c r="A67"/>
      <c r="B67"/>
      <c r="D67" s="27"/>
      <c r="E67"/>
      <c r="F67"/>
    </row>
    <row r="68" spans="1:6" ht="12.75">
      <c r="A68"/>
      <c r="B68"/>
      <c r="D68" s="27"/>
      <c r="E68"/>
      <c r="F68"/>
    </row>
    <row r="69" spans="1:6" ht="12.75">
      <c r="A69"/>
      <c r="B69"/>
      <c r="D69" s="27"/>
      <c r="E69"/>
      <c r="F69"/>
    </row>
  </sheetData>
  <sheetProtection password="E637" sheet="1" formatCells="0" formatColumns="0" formatRows="0" selectLockedCells="1"/>
  <mergeCells count="60">
    <mergeCell ref="E1:F1"/>
    <mergeCell ref="A3:F3"/>
    <mergeCell ref="B4:D4"/>
    <mergeCell ref="E4:F4"/>
    <mergeCell ref="B5:D5"/>
    <mergeCell ref="E5:F5"/>
    <mergeCell ref="B6:D6"/>
    <mergeCell ref="E6:F6"/>
    <mergeCell ref="B7:D7"/>
    <mergeCell ref="E7:F7"/>
    <mergeCell ref="B8:D8"/>
    <mergeCell ref="E8:F8"/>
    <mergeCell ref="B9:D9"/>
    <mergeCell ref="E9:F9"/>
    <mergeCell ref="B10:D10"/>
    <mergeCell ref="E10:F10"/>
    <mergeCell ref="B11:D11"/>
    <mergeCell ref="E11:F11"/>
    <mergeCell ref="B12:D12"/>
    <mergeCell ref="E12:F12"/>
    <mergeCell ref="B13:D13"/>
    <mergeCell ref="E13:F13"/>
    <mergeCell ref="B14:D14"/>
    <mergeCell ref="E14:F14"/>
    <mergeCell ref="B15:D15"/>
    <mergeCell ref="E15:F15"/>
    <mergeCell ref="B16:D16"/>
    <mergeCell ref="E16:F16"/>
    <mergeCell ref="B17:D17"/>
    <mergeCell ref="E17:F17"/>
    <mergeCell ref="B18:D18"/>
    <mergeCell ref="E18:F18"/>
    <mergeCell ref="B19:D19"/>
    <mergeCell ref="E19:F19"/>
    <mergeCell ref="B20:D20"/>
    <mergeCell ref="E20:F20"/>
    <mergeCell ref="B21:D21"/>
    <mergeCell ref="E21:F21"/>
    <mergeCell ref="B22:D22"/>
    <mergeCell ref="E22:F22"/>
    <mergeCell ref="B23:D23"/>
    <mergeCell ref="E23:F23"/>
    <mergeCell ref="B25:D25"/>
    <mergeCell ref="E25:F25"/>
    <mergeCell ref="B24:D24"/>
    <mergeCell ref="E24:F24"/>
    <mergeCell ref="B26:D26"/>
    <mergeCell ref="E26:F26"/>
    <mergeCell ref="B32:D32"/>
    <mergeCell ref="E32:F32"/>
    <mergeCell ref="B29:D29"/>
    <mergeCell ref="E29:F29"/>
    <mergeCell ref="B30:D30"/>
    <mergeCell ref="E30:F30"/>
    <mergeCell ref="B31:D31"/>
    <mergeCell ref="E31:F31"/>
    <mergeCell ref="B28:D28"/>
    <mergeCell ref="E28:F28"/>
    <mergeCell ref="B27:D27"/>
    <mergeCell ref="E27:F27"/>
  </mergeCells>
  <printOptions gridLines="1" horizontalCentered="1"/>
  <pageMargins left="0.5905511811023623" right="0.5905511811023623" top="0.984251968503937" bottom="0.984251968503937" header="0" footer="0.13"/>
  <pageSetup fitToHeight="4" horizontalDpi="600" verticalDpi="600" orientation="portrait" paperSize="9" scale="53" r:id="rId2"/>
  <headerFooter alignWithMargins="0">
    <oddHeader>&amp;L
&amp;"APPIA,Regular"Appia&amp;CUREDITEV DRŽAVNE CESTE R3-644/1356 LJUBLJANA (ŠMARTINSKA)-ŠENTJAKOB OD KM 0.895 DO KM 2.250&amp;R
PZI
</oddHeader>
    <oddFooter>&amp;L&amp;A&amp;C&amp;G&amp;RStran &amp;P/&amp;N</oddFooter>
  </headerFooter>
  <legacyDrawingHF r:id="rId1"/>
</worksheet>
</file>

<file path=xl/worksheets/sheet3.xml><?xml version="1.0" encoding="utf-8"?>
<worksheet xmlns="http://schemas.openxmlformats.org/spreadsheetml/2006/main" xmlns:r="http://schemas.openxmlformats.org/officeDocument/2006/relationships">
  <dimension ref="A1:K256"/>
  <sheetViews>
    <sheetView tabSelected="1" view="pageBreakPreview" zoomScale="130" zoomScaleNormal="110" zoomScaleSheetLayoutView="130" workbookViewId="0" topLeftCell="A165">
      <selection activeCell="E190" sqref="E190"/>
    </sheetView>
  </sheetViews>
  <sheetFormatPr defaultColWidth="9.00390625" defaultRowHeight="12.75"/>
  <cols>
    <col min="1" max="1" width="10.125" style="5" bestFit="1" customWidth="1"/>
    <col min="2" max="2" width="40.75390625" style="4" customWidth="1"/>
    <col min="3" max="3" width="6.75390625" style="0" customWidth="1"/>
    <col min="4" max="4" width="13.125" style="2" customWidth="1"/>
    <col min="5" max="5" width="13.25390625" style="26" customWidth="1"/>
    <col min="6" max="6" width="15.75390625" style="30" customWidth="1"/>
    <col min="7" max="7" width="9.875" style="0" customWidth="1"/>
    <col min="8" max="8" width="12.375" style="0" customWidth="1"/>
    <col min="9" max="9" width="9.75390625" style="0" customWidth="1"/>
    <col min="10" max="10" width="12.00390625" style="0" customWidth="1"/>
  </cols>
  <sheetData>
    <row r="1" spans="1:6" ht="26.25" customHeight="1">
      <c r="A1" s="12"/>
      <c r="E1" s="446"/>
      <c r="F1" s="446"/>
    </row>
    <row r="2" spans="1:6" ht="26.25" customHeight="1">
      <c r="A2" s="25"/>
      <c r="B2" s="9"/>
      <c r="C2" s="10"/>
      <c r="D2" s="11"/>
      <c r="E2" s="17"/>
      <c r="F2" s="28"/>
    </row>
    <row r="3" spans="1:10" ht="54.75" customHeight="1">
      <c r="A3" s="447" t="s">
        <v>55</v>
      </c>
      <c r="B3" s="447"/>
      <c r="C3" s="447"/>
      <c r="D3" s="447"/>
      <c r="E3" s="447"/>
      <c r="F3" s="447"/>
      <c r="H3" s="34"/>
      <c r="I3" s="34"/>
      <c r="J3" s="34"/>
    </row>
    <row r="4" spans="1:10" ht="32.25" customHeight="1">
      <c r="A4" s="16"/>
      <c r="B4" s="434"/>
      <c r="C4" s="434"/>
      <c r="D4" s="434"/>
      <c r="E4" s="445"/>
      <c r="F4" s="445"/>
      <c r="H4" s="34"/>
      <c r="I4" s="35"/>
      <c r="J4" s="35"/>
    </row>
    <row r="5" spans="1:10" s="6" customFormat="1" ht="48" customHeight="1">
      <c r="A5" s="18"/>
      <c r="B5" s="448" t="s">
        <v>154</v>
      </c>
      <c r="C5" s="448"/>
      <c r="D5" s="448"/>
      <c r="E5" s="449"/>
      <c r="F5" s="449"/>
      <c r="H5" s="36"/>
      <c r="I5" s="36"/>
      <c r="J5" s="36"/>
    </row>
    <row r="6" spans="1:10" ht="12.75">
      <c r="A6" s="16"/>
      <c r="B6" s="444"/>
      <c r="C6" s="444"/>
      <c r="D6" s="444"/>
      <c r="E6" s="445"/>
      <c r="F6" s="445"/>
      <c r="H6" s="34"/>
      <c r="I6" s="34"/>
      <c r="J6" s="34"/>
    </row>
    <row r="7" spans="1:10" ht="12.75">
      <c r="A7" s="16"/>
      <c r="B7" s="434"/>
      <c r="C7" s="434"/>
      <c r="D7" s="434"/>
      <c r="E7" s="445"/>
      <c r="F7" s="445"/>
      <c r="H7" s="34"/>
      <c r="I7" s="34"/>
      <c r="J7" s="34"/>
    </row>
    <row r="8" spans="1:10" ht="12.75">
      <c r="A8" s="16"/>
      <c r="B8" s="434"/>
      <c r="C8" s="434"/>
      <c r="D8" s="434"/>
      <c r="E8" s="445"/>
      <c r="F8" s="445"/>
      <c r="H8" s="34"/>
      <c r="I8" s="34"/>
      <c r="J8" s="34"/>
    </row>
    <row r="9" spans="1:10" s="7" customFormat="1" ht="15">
      <c r="A9" s="14" t="s">
        <v>45</v>
      </c>
      <c r="B9" s="437" t="s">
        <v>44</v>
      </c>
      <c r="C9" s="437"/>
      <c r="D9" s="437"/>
      <c r="E9" s="428">
        <f>F68</f>
        <v>0</v>
      </c>
      <c r="F9" s="428"/>
      <c r="H9" s="37"/>
      <c r="I9" s="37"/>
      <c r="J9" s="37"/>
    </row>
    <row r="10" spans="1:10" s="7" customFormat="1" ht="15">
      <c r="A10" s="47"/>
      <c r="B10" s="443"/>
      <c r="C10" s="443"/>
      <c r="D10" s="443"/>
      <c r="E10" s="432"/>
      <c r="F10" s="432"/>
      <c r="H10" s="37"/>
      <c r="I10" s="37"/>
      <c r="J10" s="37"/>
    </row>
    <row r="11" spans="1:10" s="7" customFormat="1" ht="15">
      <c r="A11" s="14" t="s">
        <v>46</v>
      </c>
      <c r="B11" s="437" t="s">
        <v>48</v>
      </c>
      <c r="C11" s="437"/>
      <c r="D11" s="437"/>
      <c r="E11" s="428">
        <f>F90</f>
        <v>0</v>
      </c>
      <c r="F11" s="428"/>
      <c r="H11" s="37"/>
      <c r="I11" s="37"/>
      <c r="J11" s="37"/>
    </row>
    <row r="12" spans="1:10" s="7" customFormat="1" ht="15">
      <c r="A12" s="47"/>
      <c r="B12" s="443"/>
      <c r="C12" s="443"/>
      <c r="D12" s="443"/>
      <c r="E12" s="432"/>
      <c r="F12" s="432"/>
      <c r="H12" s="37"/>
      <c r="I12" s="37"/>
      <c r="J12" s="37"/>
    </row>
    <row r="13" spans="1:10" s="7" customFormat="1" ht="15">
      <c r="A13" s="14" t="s">
        <v>47</v>
      </c>
      <c r="B13" s="437" t="s">
        <v>49</v>
      </c>
      <c r="C13" s="437"/>
      <c r="D13" s="437"/>
      <c r="E13" s="428">
        <f>F111</f>
        <v>0</v>
      </c>
      <c r="F13" s="428"/>
      <c r="H13" s="37"/>
      <c r="I13" s="37"/>
      <c r="J13" s="37"/>
    </row>
    <row r="14" spans="1:10" s="7" customFormat="1" ht="15">
      <c r="A14" s="47"/>
      <c r="B14" s="443"/>
      <c r="C14" s="443"/>
      <c r="D14" s="443"/>
      <c r="E14" s="432"/>
      <c r="F14" s="432"/>
      <c r="H14" s="37"/>
      <c r="I14" s="37"/>
      <c r="J14" s="37"/>
    </row>
    <row r="15" spans="1:10" s="7" customFormat="1" ht="15">
      <c r="A15" s="14" t="s">
        <v>7</v>
      </c>
      <c r="B15" s="437" t="s">
        <v>8</v>
      </c>
      <c r="C15" s="437"/>
      <c r="D15" s="437"/>
      <c r="E15" s="428">
        <f>F155</f>
        <v>0</v>
      </c>
      <c r="F15" s="428"/>
      <c r="H15" s="37"/>
      <c r="I15" s="37"/>
      <c r="J15" s="37"/>
    </row>
    <row r="16" spans="1:10" s="7" customFormat="1" ht="15">
      <c r="A16" s="47"/>
      <c r="B16" s="443"/>
      <c r="C16" s="443"/>
      <c r="D16" s="443"/>
      <c r="E16" s="432"/>
      <c r="F16" s="432"/>
      <c r="H16" s="37"/>
      <c r="I16" s="37"/>
      <c r="J16" s="37"/>
    </row>
    <row r="17" spans="1:10" s="7" customFormat="1" ht="15">
      <c r="A17" s="14" t="s">
        <v>15</v>
      </c>
      <c r="B17" s="437" t="s">
        <v>16</v>
      </c>
      <c r="C17" s="437"/>
      <c r="D17" s="437"/>
      <c r="E17" s="428">
        <f>F186</f>
        <v>0</v>
      </c>
      <c r="F17" s="428"/>
      <c r="H17" s="37"/>
      <c r="I17" s="37"/>
      <c r="J17" s="37"/>
    </row>
    <row r="18" spans="1:10" s="7" customFormat="1" ht="15">
      <c r="A18" s="14"/>
      <c r="B18" s="434"/>
      <c r="C18" s="434"/>
      <c r="D18" s="434"/>
      <c r="E18" s="432"/>
      <c r="F18" s="432"/>
      <c r="H18" s="37"/>
      <c r="I18" s="37"/>
      <c r="J18" s="37"/>
    </row>
    <row r="19" spans="1:10" s="7" customFormat="1" ht="15">
      <c r="A19" s="14" t="s">
        <v>9</v>
      </c>
      <c r="B19" s="437" t="s">
        <v>33</v>
      </c>
      <c r="C19" s="437"/>
      <c r="D19" s="437"/>
      <c r="E19" s="428">
        <f>F225</f>
        <v>0</v>
      </c>
      <c r="F19" s="428"/>
      <c r="H19" s="37"/>
      <c r="I19" s="37"/>
      <c r="J19" s="37"/>
    </row>
    <row r="20" spans="1:10" s="7" customFormat="1" ht="15">
      <c r="A20" s="14"/>
      <c r="B20" s="434"/>
      <c r="C20" s="434"/>
      <c r="D20" s="434"/>
      <c r="E20" s="432"/>
      <c r="F20" s="432"/>
      <c r="H20" s="37"/>
      <c r="I20" s="37"/>
      <c r="J20" s="37"/>
    </row>
    <row r="21" spans="1:10" s="7" customFormat="1" ht="15">
      <c r="A21" s="14" t="s">
        <v>10</v>
      </c>
      <c r="B21" s="437" t="s">
        <v>11</v>
      </c>
      <c r="C21" s="437"/>
      <c r="D21" s="437"/>
      <c r="E21" s="428">
        <f>F235</f>
        <v>80700</v>
      </c>
      <c r="F21" s="428"/>
      <c r="H21" s="37"/>
      <c r="I21" s="37"/>
      <c r="J21" s="37"/>
    </row>
    <row r="22" spans="1:10" s="7" customFormat="1" ht="15">
      <c r="A22" s="14"/>
      <c r="B22" s="434"/>
      <c r="C22" s="434"/>
      <c r="D22" s="434"/>
      <c r="E22" s="432"/>
      <c r="F22" s="432"/>
      <c r="H22" s="37"/>
      <c r="I22" s="37"/>
      <c r="J22" s="37"/>
    </row>
    <row r="23" spans="1:10" s="7" customFormat="1" ht="15">
      <c r="A23" s="14"/>
      <c r="B23" s="450"/>
      <c r="C23" s="450"/>
      <c r="D23" s="450"/>
      <c r="E23" s="432"/>
      <c r="F23" s="432"/>
      <c r="H23" s="37"/>
      <c r="I23" s="37"/>
      <c r="J23" s="37"/>
    </row>
    <row r="24" spans="1:10" s="7" customFormat="1" ht="15.75" thickBot="1">
      <c r="A24" s="14"/>
      <c r="B24" s="434"/>
      <c r="C24" s="434"/>
      <c r="D24" s="434"/>
      <c r="E24" s="435"/>
      <c r="F24" s="435"/>
      <c r="H24" s="37"/>
      <c r="I24" s="37"/>
      <c r="J24" s="37"/>
    </row>
    <row r="25" spans="1:10" s="7" customFormat="1" ht="15">
      <c r="A25" s="14"/>
      <c r="B25" s="433"/>
      <c r="C25" s="433"/>
      <c r="D25" s="433"/>
      <c r="E25" s="432"/>
      <c r="F25" s="432"/>
      <c r="H25" s="37"/>
      <c r="I25" s="37"/>
      <c r="J25" s="37"/>
    </row>
    <row r="26" spans="1:10" s="3" customFormat="1" ht="15.75">
      <c r="A26" s="15"/>
      <c r="B26" s="425" t="s">
        <v>12</v>
      </c>
      <c r="C26" s="425"/>
      <c r="D26" s="425"/>
      <c r="E26" s="426">
        <f>SUM(E9:F21)</f>
        <v>80700</v>
      </c>
      <c r="F26" s="426"/>
      <c r="H26" s="8"/>
      <c r="I26" s="8"/>
      <c r="J26" s="8"/>
    </row>
    <row r="27" spans="1:10" s="3" customFormat="1" ht="15.75">
      <c r="A27" s="15"/>
      <c r="B27" s="429"/>
      <c r="C27" s="429"/>
      <c r="D27" s="429"/>
      <c r="E27" s="430"/>
      <c r="F27" s="430"/>
      <c r="H27" s="8"/>
      <c r="I27" s="8"/>
      <c r="J27" s="8"/>
    </row>
    <row r="28" spans="1:10" ht="12.75">
      <c r="A28" s="19" t="s">
        <v>14</v>
      </c>
      <c r="B28" s="20" t="s">
        <v>18</v>
      </c>
      <c r="C28" s="21" t="s">
        <v>39</v>
      </c>
      <c r="D28" s="31" t="s">
        <v>19</v>
      </c>
      <c r="E28" s="21" t="s">
        <v>20</v>
      </c>
      <c r="F28" s="21" t="s">
        <v>21</v>
      </c>
      <c r="G28" s="396" t="s">
        <v>339</v>
      </c>
      <c r="H28" s="396" t="s">
        <v>341</v>
      </c>
      <c r="I28" s="396" t="s">
        <v>339</v>
      </c>
      <c r="J28" s="396" t="s">
        <v>341</v>
      </c>
    </row>
    <row r="29" spans="1:10" ht="12.75">
      <c r="A29" s="22"/>
      <c r="B29" s="23"/>
      <c r="C29" s="24"/>
      <c r="D29" s="13"/>
      <c r="E29" s="13"/>
      <c r="F29" s="29"/>
      <c r="H29" s="34"/>
      <c r="I29" s="34"/>
      <c r="J29" s="34"/>
    </row>
    <row r="30" spans="1:10" s="1" customFormat="1" ht="12.75">
      <c r="A30" s="41"/>
      <c r="B30" s="42" t="s">
        <v>70</v>
      </c>
      <c r="C30" s="43"/>
      <c r="D30" s="40"/>
      <c r="E30" s="39"/>
      <c r="F30" s="40"/>
      <c r="H30" s="35"/>
      <c r="I30" s="35"/>
      <c r="J30" s="35"/>
    </row>
    <row r="31" spans="1:10" s="1" customFormat="1" ht="12.75">
      <c r="A31" s="41"/>
      <c r="B31" s="42"/>
      <c r="C31" s="43"/>
      <c r="D31" s="40"/>
      <c r="E31" s="39"/>
      <c r="F31" s="40"/>
      <c r="H31" s="35"/>
      <c r="I31" s="35"/>
      <c r="J31" s="35"/>
    </row>
    <row r="32" spans="1:10" s="1" customFormat="1" ht="38.25">
      <c r="A32" s="41"/>
      <c r="B32" s="44" t="s">
        <v>155</v>
      </c>
      <c r="C32" s="44"/>
      <c r="D32" s="44"/>
      <c r="E32" s="40"/>
      <c r="F32" s="40"/>
      <c r="H32" s="35"/>
      <c r="I32" s="35"/>
      <c r="J32" s="35"/>
    </row>
    <row r="33" spans="1:10" s="1" customFormat="1" ht="12.75">
      <c r="A33" s="41"/>
      <c r="B33" s="48"/>
      <c r="C33" s="43"/>
      <c r="D33" s="40"/>
      <c r="E33" s="40"/>
      <c r="F33" s="40"/>
      <c r="H33" s="35"/>
      <c r="I33" s="35"/>
      <c r="J33" s="35"/>
    </row>
    <row r="34" spans="1:10" ht="12.75">
      <c r="A34" s="222" t="s">
        <v>45</v>
      </c>
      <c r="B34" s="223" t="s">
        <v>32</v>
      </c>
      <c r="C34" s="50"/>
      <c r="D34" s="13"/>
      <c r="E34" s="13"/>
      <c r="F34" s="13"/>
      <c r="H34" s="34"/>
      <c r="I34" s="34"/>
      <c r="J34" s="38"/>
    </row>
    <row r="35" spans="1:10" ht="12.75">
      <c r="A35" s="222"/>
      <c r="B35" s="224" t="s">
        <v>59</v>
      </c>
      <c r="C35" s="50"/>
      <c r="D35" s="13"/>
      <c r="E35" s="13"/>
      <c r="F35" s="13"/>
      <c r="H35" s="34"/>
      <c r="I35" s="34"/>
      <c r="J35" s="38"/>
    </row>
    <row r="36" spans="1:10" ht="12.75">
      <c r="A36" s="222"/>
      <c r="B36" s="224" t="s">
        <v>71</v>
      </c>
      <c r="C36" s="50"/>
      <c r="D36" s="13"/>
      <c r="E36" s="13"/>
      <c r="F36" s="13"/>
      <c r="G36" t="s">
        <v>878</v>
      </c>
      <c r="H36" s="34"/>
      <c r="I36" s="34" t="s">
        <v>880</v>
      </c>
      <c r="J36" s="38"/>
    </row>
    <row r="37" spans="1:10" ht="28.5" customHeight="1">
      <c r="A37" s="225" t="s">
        <v>22</v>
      </c>
      <c r="B37" s="65" t="s">
        <v>23</v>
      </c>
      <c r="C37" s="17" t="s">
        <v>434</v>
      </c>
      <c r="D37" s="11">
        <v>1</v>
      </c>
      <c r="E37" s="398"/>
      <c r="F37" s="11">
        <f>ROUND(ROUND(D37,2)*ROUND(E37,2),2)</f>
        <v>0</v>
      </c>
      <c r="G37" s="2">
        <v>0</v>
      </c>
      <c r="H37" s="38">
        <f>ROUND(ROUND(G37,2)*ROUND(E37,2),2)</f>
        <v>0</v>
      </c>
      <c r="I37" s="33">
        <v>1</v>
      </c>
      <c r="J37" s="38">
        <f>ROUND(ROUND(I37,2)*ROUND(E37,2),2)</f>
        <v>0</v>
      </c>
    </row>
    <row r="38" spans="1:10" ht="25.5">
      <c r="A38" s="225" t="s">
        <v>24</v>
      </c>
      <c r="B38" s="65" t="s">
        <v>25</v>
      </c>
      <c r="C38" s="17" t="s">
        <v>434</v>
      </c>
      <c r="D38" s="226">
        <v>1</v>
      </c>
      <c r="E38" s="398"/>
      <c r="F38" s="11">
        <f aca="true" t="shared" si="0" ref="F38:F67">ROUND(ROUND(D38,2)*ROUND(E38,2),2)</f>
        <v>0</v>
      </c>
      <c r="G38" s="2">
        <v>0</v>
      </c>
      <c r="H38" s="38">
        <f aca="true" t="shared" si="1" ref="H38:H67">ROUND(ROUND(G38,2)*ROUND(E38,2),2)</f>
        <v>0</v>
      </c>
      <c r="I38" s="32">
        <v>1</v>
      </c>
      <c r="J38" s="38">
        <f aca="true" t="shared" si="2" ref="J38:J67">ROUND(ROUND(I38,2)*ROUND(E38,2),2)</f>
        <v>0</v>
      </c>
    </row>
    <row r="39" spans="1:10" ht="27.75" customHeight="1">
      <c r="A39" s="225" t="s">
        <v>26</v>
      </c>
      <c r="B39" s="65" t="s">
        <v>27</v>
      </c>
      <c r="C39" s="17" t="s">
        <v>28</v>
      </c>
      <c r="D39" s="226">
        <v>88</v>
      </c>
      <c r="E39" s="398"/>
      <c r="F39" s="11">
        <f t="shared" si="0"/>
        <v>0</v>
      </c>
      <c r="G39" s="2">
        <v>0</v>
      </c>
      <c r="H39" s="38">
        <f t="shared" si="1"/>
        <v>0</v>
      </c>
      <c r="I39" s="32">
        <v>88</v>
      </c>
      <c r="J39" s="38">
        <f t="shared" si="2"/>
        <v>0</v>
      </c>
    </row>
    <row r="40" spans="1:10" ht="27.75" customHeight="1">
      <c r="A40" s="225" t="s">
        <v>224</v>
      </c>
      <c r="B40" s="65" t="s">
        <v>225</v>
      </c>
      <c r="C40" s="17" t="s">
        <v>114</v>
      </c>
      <c r="D40" s="226">
        <v>50</v>
      </c>
      <c r="E40" s="398"/>
      <c r="F40" s="11">
        <f t="shared" si="0"/>
        <v>0</v>
      </c>
      <c r="G40" s="2">
        <v>25</v>
      </c>
      <c r="H40" s="38">
        <f t="shared" si="1"/>
        <v>0</v>
      </c>
      <c r="I40" s="32">
        <v>25</v>
      </c>
      <c r="J40" s="38">
        <f t="shared" si="2"/>
        <v>0</v>
      </c>
    </row>
    <row r="41" spans="1:10" ht="27.75" customHeight="1">
      <c r="A41" s="227" t="s">
        <v>94</v>
      </c>
      <c r="B41" s="65" t="s">
        <v>95</v>
      </c>
      <c r="C41" s="17" t="s">
        <v>28</v>
      </c>
      <c r="D41" s="2">
        <v>28</v>
      </c>
      <c r="E41" s="398"/>
      <c r="F41" s="11">
        <f t="shared" si="0"/>
        <v>0</v>
      </c>
      <c r="G41" s="2">
        <v>20</v>
      </c>
      <c r="H41" s="38">
        <f t="shared" si="1"/>
        <v>0</v>
      </c>
      <c r="I41" s="57">
        <v>8</v>
      </c>
      <c r="J41" s="38">
        <f t="shared" si="2"/>
        <v>0</v>
      </c>
    </row>
    <row r="42" spans="1:10" ht="27.75" customHeight="1">
      <c r="A42" s="227" t="s">
        <v>96</v>
      </c>
      <c r="B42" s="65" t="s">
        <v>97</v>
      </c>
      <c r="C42" s="17" t="s">
        <v>28</v>
      </c>
      <c r="D42" s="2">
        <v>28</v>
      </c>
      <c r="E42" s="398"/>
      <c r="F42" s="11">
        <f t="shared" si="0"/>
        <v>0</v>
      </c>
      <c r="G42" s="2">
        <v>20</v>
      </c>
      <c r="H42" s="38">
        <f t="shared" si="1"/>
        <v>0</v>
      </c>
      <c r="I42" s="57">
        <v>8</v>
      </c>
      <c r="J42" s="38">
        <f t="shared" si="2"/>
        <v>0</v>
      </c>
    </row>
    <row r="43" spans="1:10" ht="27.75" customHeight="1">
      <c r="A43" s="227" t="s">
        <v>51</v>
      </c>
      <c r="B43" s="65" t="s">
        <v>52</v>
      </c>
      <c r="C43" s="17" t="s">
        <v>28</v>
      </c>
      <c r="D43" s="2">
        <v>31</v>
      </c>
      <c r="E43" s="398"/>
      <c r="F43" s="11">
        <f t="shared" si="0"/>
        <v>0</v>
      </c>
      <c r="G43" s="2">
        <v>31</v>
      </c>
      <c r="H43" s="38">
        <f t="shared" si="1"/>
        <v>0</v>
      </c>
      <c r="I43" s="57">
        <v>0</v>
      </c>
      <c r="J43" s="38">
        <f t="shared" si="2"/>
        <v>0</v>
      </c>
    </row>
    <row r="44" spans="1:10" ht="27.75" customHeight="1">
      <c r="A44" s="227" t="s">
        <v>72</v>
      </c>
      <c r="B44" s="65" t="s">
        <v>73</v>
      </c>
      <c r="C44" s="17" t="s">
        <v>28</v>
      </c>
      <c r="D44" s="2">
        <v>1</v>
      </c>
      <c r="E44" s="398"/>
      <c r="F44" s="11">
        <f t="shared" si="0"/>
        <v>0</v>
      </c>
      <c r="G44" s="2">
        <v>1</v>
      </c>
      <c r="H44" s="38">
        <f t="shared" si="1"/>
        <v>0</v>
      </c>
      <c r="I44" s="57">
        <v>0</v>
      </c>
      <c r="J44" s="38">
        <f t="shared" si="2"/>
        <v>0</v>
      </c>
    </row>
    <row r="45" spans="1:10" ht="12.75" customHeight="1">
      <c r="A45" s="227" t="s">
        <v>165</v>
      </c>
      <c r="B45" s="65" t="s">
        <v>166</v>
      </c>
      <c r="C45" s="17" t="s">
        <v>43</v>
      </c>
      <c r="D45" s="2">
        <v>502</v>
      </c>
      <c r="E45" s="398"/>
      <c r="F45" s="11">
        <f t="shared" si="0"/>
        <v>0</v>
      </c>
      <c r="G45" s="2">
        <v>502</v>
      </c>
      <c r="H45" s="38">
        <f t="shared" si="1"/>
        <v>0</v>
      </c>
      <c r="I45" s="57">
        <v>0</v>
      </c>
      <c r="J45" s="38">
        <f t="shared" si="2"/>
        <v>0</v>
      </c>
    </row>
    <row r="46" spans="1:10" ht="12.75">
      <c r="A46" s="225" t="s">
        <v>75</v>
      </c>
      <c r="B46" s="65" t="s">
        <v>76</v>
      </c>
      <c r="C46" s="17" t="s">
        <v>28</v>
      </c>
      <c r="D46" s="226">
        <v>12</v>
      </c>
      <c r="E46" s="398"/>
      <c r="F46" s="11">
        <f t="shared" si="0"/>
        <v>0</v>
      </c>
      <c r="G46" s="2">
        <v>12</v>
      </c>
      <c r="H46" s="38">
        <f t="shared" si="1"/>
        <v>0</v>
      </c>
      <c r="I46" s="32">
        <v>0</v>
      </c>
      <c r="J46" s="38">
        <f t="shared" si="2"/>
        <v>0</v>
      </c>
    </row>
    <row r="47" spans="1:10" ht="25.5">
      <c r="A47" s="227" t="s">
        <v>101</v>
      </c>
      <c r="B47" s="65" t="s">
        <v>102</v>
      </c>
      <c r="C47" s="17" t="s">
        <v>28</v>
      </c>
      <c r="D47" s="2">
        <v>26</v>
      </c>
      <c r="E47" s="398"/>
      <c r="F47" s="11">
        <f t="shared" si="0"/>
        <v>0</v>
      </c>
      <c r="G47" s="2">
        <v>26</v>
      </c>
      <c r="H47" s="38">
        <f t="shared" si="1"/>
        <v>0</v>
      </c>
      <c r="I47" s="57">
        <v>0</v>
      </c>
      <c r="J47" s="38">
        <f t="shared" si="2"/>
        <v>0</v>
      </c>
    </row>
    <row r="48" spans="1:10" ht="14.25">
      <c r="A48" s="227" t="s">
        <v>77</v>
      </c>
      <c r="B48" s="65" t="s">
        <v>108</v>
      </c>
      <c r="C48" s="17" t="s">
        <v>43</v>
      </c>
      <c r="D48" s="2">
        <v>16</v>
      </c>
      <c r="E48" s="398"/>
      <c r="F48" s="11">
        <f t="shared" si="0"/>
        <v>0</v>
      </c>
      <c r="G48" s="2">
        <v>16</v>
      </c>
      <c r="H48" s="38">
        <f t="shared" si="1"/>
        <v>0</v>
      </c>
      <c r="I48" s="57">
        <v>0</v>
      </c>
      <c r="J48" s="38">
        <f t="shared" si="2"/>
        <v>0</v>
      </c>
    </row>
    <row r="49" spans="1:10" ht="14.25">
      <c r="A49" s="227" t="s">
        <v>103</v>
      </c>
      <c r="B49" s="65" t="s">
        <v>104</v>
      </c>
      <c r="C49" s="17" t="s">
        <v>43</v>
      </c>
      <c r="D49" s="2">
        <v>5</v>
      </c>
      <c r="E49" s="398"/>
      <c r="F49" s="11">
        <f t="shared" si="0"/>
        <v>0</v>
      </c>
      <c r="G49" s="2">
        <v>5</v>
      </c>
      <c r="H49" s="38">
        <f t="shared" si="1"/>
        <v>0</v>
      </c>
      <c r="I49" s="57">
        <v>0</v>
      </c>
      <c r="J49" s="38">
        <f t="shared" si="2"/>
        <v>0</v>
      </c>
    </row>
    <row r="50" spans="1:10" ht="14.25">
      <c r="A50" s="227" t="s">
        <v>105</v>
      </c>
      <c r="B50" s="65" t="s">
        <v>107</v>
      </c>
      <c r="C50" s="17" t="s">
        <v>106</v>
      </c>
      <c r="D50" s="2">
        <v>52</v>
      </c>
      <c r="E50" s="398"/>
      <c r="F50" s="11">
        <f t="shared" si="0"/>
        <v>0</v>
      </c>
      <c r="G50" s="2">
        <v>52</v>
      </c>
      <c r="H50" s="38">
        <f t="shared" si="1"/>
        <v>0</v>
      </c>
      <c r="I50" s="57">
        <v>0</v>
      </c>
      <c r="J50" s="38">
        <f t="shared" si="2"/>
        <v>0</v>
      </c>
    </row>
    <row r="51" spans="1:10" ht="25.5">
      <c r="A51" s="227" t="s">
        <v>110</v>
      </c>
      <c r="B51" s="65" t="s">
        <v>227</v>
      </c>
      <c r="C51" s="17" t="s">
        <v>43</v>
      </c>
      <c r="D51" s="2">
        <v>507</v>
      </c>
      <c r="E51" s="398"/>
      <c r="F51" s="11">
        <f t="shared" si="0"/>
        <v>0</v>
      </c>
      <c r="G51" s="2">
        <v>507</v>
      </c>
      <c r="H51" s="38">
        <f t="shared" si="1"/>
        <v>0</v>
      </c>
      <c r="I51" s="57">
        <v>0</v>
      </c>
      <c r="J51" s="38">
        <f t="shared" si="2"/>
        <v>0</v>
      </c>
    </row>
    <row r="52" spans="1:10" ht="25.5">
      <c r="A52" s="227" t="s">
        <v>215</v>
      </c>
      <c r="B52" s="65" t="s">
        <v>228</v>
      </c>
      <c r="C52" s="17" t="s">
        <v>43</v>
      </c>
      <c r="D52" s="2">
        <v>30</v>
      </c>
      <c r="E52" s="398"/>
      <c r="F52" s="11">
        <f t="shared" si="0"/>
        <v>0</v>
      </c>
      <c r="G52" s="2">
        <v>30</v>
      </c>
      <c r="H52" s="38">
        <f t="shared" si="1"/>
        <v>0</v>
      </c>
      <c r="I52" s="57">
        <v>0</v>
      </c>
      <c r="J52" s="38">
        <f t="shared" si="2"/>
        <v>0</v>
      </c>
    </row>
    <row r="53" spans="1:10" ht="25.5">
      <c r="A53" s="227" t="s">
        <v>109</v>
      </c>
      <c r="B53" s="65" t="s">
        <v>111</v>
      </c>
      <c r="C53" s="17" t="s">
        <v>28</v>
      </c>
      <c r="D53" s="2">
        <v>2</v>
      </c>
      <c r="E53" s="398"/>
      <c r="F53" s="11">
        <f t="shared" si="0"/>
        <v>0</v>
      </c>
      <c r="G53" s="2">
        <v>2</v>
      </c>
      <c r="H53" s="38">
        <f t="shared" si="1"/>
        <v>0</v>
      </c>
      <c r="I53" s="57">
        <v>0</v>
      </c>
      <c r="J53" s="38">
        <f t="shared" si="2"/>
        <v>0</v>
      </c>
    </row>
    <row r="54" spans="1:10" ht="25.5">
      <c r="A54" s="227" t="s">
        <v>226</v>
      </c>
      <c r="B54" s="65" t="s">
        <v>216</v>
      </c>
      <c r="C54" s="17" t="s">
        <v>28</v>
      </c>
      <c r="D54" s="2">
        <v>16</v>
      </c>
      <c r="E54" s="398"/>
      <c r="F54" s="11">
        <f t="shared" si="0"/>
        <v>0</v>
      </c>
      <c r="G54" s="2">
        <v>16</v>
      </c>
      <c r="H54" s="38">
        <f t="shared" si="1"/>
        <v>0</v>
      </c>
      <c r="I54" s="57">
        <v>0</v>
      </c>
      <c r="J54" s="38">
        <f t="shared" si="2"/>
        <v>0</v>
      </c>
    </row>
    <row r="55" spans="1:10" ht="38.25">
      <c r="A55" s="227" t="s">
        <v>116</v>
      </c>
      <c r="B55" s="65" t="s">
        <v>117</v>
      </c>
      <c r="C55" s="17" t="s">
        <v>114</v>
      </c>
      <c r="D55" s="2">
        <v>880</v>
      </c>
      <c r="E55" s="398"/>
      <c r="F55" s="11">
        <f t="shared" si="0"/>
        <v>0</v>
      </c>
      <c r="G55" s="2">
        <v>0</v>
      </c>
      <c r="H55" s="38">
        <f t="shared" si="1"/>
        <v>0</v>
      </c>
      <c r="I55" s="57">
        <v>880</v>
      </c>
      <c r="J55" s="38">
        <f t="shared" si="2"/>
        <v>0</v>
      </c>
    </row>
    <row r="56" spans="1:10" ht="25.5" customHeight="1">
      <c r="A56" s="227" t="s">
        <v>112</v>
      </c>
      <c r="B56" s="65" t="s">
        <v>113</v>
      </c>
      <c r="C56" s="17" t="s">
        <v>114</v>
      </c>
      <c r="D56" s="226">
        <v>1720</v>
      </c>
      <c r="E56" s="398"/>
      <c r="F56" s="11">
        <f t="shared" si="0"/>
        <v>0</v>
      </c>
      <c r="G56" s="2">
        <v>0</v>
      </c>
      <c r="H56" s="38">
        <f t="shared" si="1"/>
        <v>0</v>
      </c>
      <c r="I56" s="32">
        <v>1720</v>
      </c>
      <c r="J56" s="38">
        <f t="shared" si="2"/>
        <v>0</v>
      </c>
    </row>
    <row r="57" spans="1:10" ht="25.5" customHeight="1">
      <c r="A57" s="227" t="s">
        <v>115</v>
      </c>
      <c r="B57" s="65" t="s">
        <v>64</v>
      </c>
      <c r="C57" s="17" t="s">
        <v>114</v>
      </c>
      <c r="D57" s="226">
        <v>20</v>
      </c>
      <c r="E57" s="398"/>
      <c r="F57" s="11">
        <f t="shared" si="0"/>
        <v>0</v>
      </c>
      <c r="G57" s="2">
        <v>0</v>
      </c>
      <c r="H57" s="38">
        <f t="shared" si="1"/>
        <v>0</v>
      </c>
      <c r="I57" s="32">
        <v>20</v>
      </c>
      <c r="J57" s="38">
        <f t="shared" si="2"/>
        <v>0</v>
      </c>
    </row>
    <row r="58" spans="1:10" ht="25.5" customHeight="1">
      <c r="A58" s="227" t="s">
        <v>161</v>
      </c>
      <c r="B58" s="228" t="s">
        <v>162</v>
      </c>
      <c r="C58" s="17" t="s">
        <v>114</v>
      </c>
      <c r="D58" s="2">
        <v>11040</v>
      </c>
      <c r="E58" s="398"/>
      <c r="F58" s="11">
        <f t="shared" si="0"/>
        <v>0</v>
      </c>
      <c r="G58" s="2">
        <v>0</v>
      </c>
      <c r="H58" s="38">
        <f t="shared" si="1"/>
        <v>0</v>
      </c>
      <c r="I58" s="57">
        <v>11040</v>
      </c>
      <c r="J58" s="38">
        <f t="shared" si="2"/>
        <v>0</v>
      </c>
    </row>
    <row r="59" spans="1:10" ht="25.5">
      <c r="A59" s="227" t="s">
        <v>156</v>
      </c>
      <c r="B59" s="228" t="s">
        <v>157</v>
      </c>
      <c r="C59" s="17" t="s">
        <v>114</v>
      </c>
      <c r="D59" s="2">
        <v>456</v>
      </c>
      <c r="E59" s="398"/>
      <c r="F59" s="11">
        <f t="shared" si="0"/>
        <v>0</v>
      </c>
      <c r="G59" s="2">
        <v>0</v>
      </c>
      <c r="H59" s="38">
        <f t="shared" si="1"/>
        <v>0</v>
      </c>
      <c r="I59" s="57">
        <v>456</v>
      </c>
      <c r="J59" s="38">
        <f t="shared" si="2"/>
        <v>0</v>
      </c>
    </row>
    <row r="60" spans="1:10" ht="25.5">
      <c r="A60" s="227" t="s">
        <v>159</v>
      </c>
      <c r="B60" s="228" t="s">
        <v>160</v>
      </c>
      <c r="C60" s="17" t="s">
        <v>43</v>
      </c>
      <c r="D60" s="2">
        <v>290</v>
      </c>
      <c r="E60" s="398"/>
      <c r="F60" s="11">
        <f t="shared" si="0"/>
        <v>0</v>
      </c>
      <c r="G60" s="2">
        <v>0</v>
      </c>
      <c r="H60" s="38">
        <f t="shared" si="1"/>
        <v>0</v>
      </c>
      <c r="I60" s="57">
        <v>290</v>
      </c>
      <c r="J60" s="38">
        <f t="shared" si="2"/>
        <v>0</v>
      </c>
    </row>
    <row r="61" spans="1:10" ht="25.5">
      <c r="A61" s="227" t="s">
        <v>674</v>
      </c>
      <c r="B61" s="228" t="s">
        <v>675</v>
      </c>
      <c r="C61" s="17" t="s">
        <v>43</v>
      </c>
      <c r="D61" s="2">
        <v>90</v>
      </c>
      <c r="E61" s="398"/>
      <c r="F61" s="11">
        <f t="shared" si="0"/>
        <v>0</v>
      </c>
      <c r="G61" s="2">
        <v>0</v>
      </c>
      <c r="H61" s="38">
        <f t="shared" si="1"/>
        <v>0</v>
      </c>
      <c r="I61" s="32">
        <v>90</v>
      </c>
      <c r="J61" s="38">
        <f t="shared" si="2"/>
        <v>0</v>
      </c>
    </row>
    <row r="62" spans="1:10" ht="27" customHeight="1">
      <c r="A62" s="225" t="s">
        <v>67</v>
      </c>
      <c r="B62" s="65" t="s">
        <v>676</v>
      </c>
      <c r="C62" s="204" t="s">
        <v>28</v>
      </c>
      <c r="D62" s="226">
        <v>5</v>
      </c>
      <c r="E62" s="398"/>
      <c r="F62" s="11">
        <f t="shared" si="0"/>
        <v>0</v>
      </c>
      <c r="G62" s="2">
        <v>0</v>
      </c>
      <c r="H62" s="38">
        <f t="shared" si="1"/>
        <v>0</v>
      </c>
      <c r="I62" s="33">
        <v>5</v>
      </c>
      <c r="J62" s="38">
        <f t="shared" si="2"/>
        <v>0</v>
      </c>
    </row>
    <row r="63" spans="1:10" ht="27" customHeight="1">
      <c r="A63" s="225" t="s">
        <v>677</v>
      </c>
      <c r="B63" s="65" t="s">
        <v>678</v>
      </c>
      <c r="C63" s="204" t="s">
        <v>28</v>
      </c>
      <c r="D63" s="226">
        <v>3</v>
      </c>
      <c r="E63" s="398"/>
      <c r="F63" s="11">
        <f t="shared" si="0"/>
        <v>0</v>
      </c>
      <c r="G63" s="2">
        <v>0</v>
      </c>
      <c r="H63" s="38">
        <f t="shared" si="1"/>
        <v>0</v>
      </c>
      <c r="I63" s="33">
        <v>3</v>
      </c>
      <c r="J63" s="38">
        <f t="shared" si="2"/>
        <v>0</v>
      </c>
    </row>
    <row r="64" spans="1:10" ht="25.5">
      <c r="A64" s="225" t="s">
        <v>65</v>
      </c>
      <c r="B64" s="65" t="s">
        <v>66</v>
      </c>
      <c r="C64" s="17" t="s">
        <v>74</v>
      </c>
      <c r="D64" s="11">
        <v>1591</v>
      </c>
      <c r="E64" s="398"/>
      <c r="F64" s="11">
        <f t="shared" si="0"/>
        <v>0</v>
      </c>
      <c r="G64" s="2">
        <v>1091</v>
      </c>
      <c r="H64" s="38">
        <f t="shared" si="1"/>
        <v>0</v>
      </c>
      <c r="I64" s="32">
        <v>500</v>
      </c>
      <c r="J64" s="38">
        <f t="shared" si="2"/>
        <v>0</v>
      </c>
    </row>
    <row r="65" spans="1:10" ht="25.5">
      <c r="A65" s="225" t="s">
        <v>229</v>
      </c>
      <c r="B65" s="65" t="s">
        <v>230</v>
      </c>
      <c r="C65" s="17" t="s">
        <v>78</v>
      </c>
      <c r="D65" s="11">
        <v>4</v>
      </c>
      <c r="E65" s="398"/>
      <c r="F65" s="11">
        <f t="shared" si="0"/>
        <v>0</v>
      </c>
      <c r="G65" s="2">
        <v>4</v>
      </c>
      <c r="H65" s="38">
        <f t="shared" si="1"/>
        <v>0</v>
      </c>
      <c r="I65" s="32">
        <v>0</v>
      </c>
      <c r="J65" s="38">
        <f t="shared" si="2"/>
        <v>0</v>
      </c>
    </row>
    <row r="66" spans="1:10" ht="25.5">
      <c r="A66" s="225" t="s">
        <v>30</v>
      </c>
      <c r="B66" s="65" t="s">
        <v>870</v>
      </c>
      <c r="C66" s="17" t="s">
        <v>434</v>
      </c>
      <c r="D66" s="226">
        <v>1</v>
      </c>
      <c r="E66" s="398"/>
      <c r="F66" s="11">
        <f t="shared" si="0"/>
        <v>0</v>
      </c>
      <c r="G66" s="2">
        <v>0</v>
      </c>
      <c r="H66" s="38">
        <f t="shared" si="1"/>
        <v>0</v>
      </c>
      <c r="I66" s="32">
        <v>1</v>
      </c>
      <c r="J66" s="38">
        <f t="shared" si="2"/>
        <v>0</v>
      </c>
    </row>
    <row r="67" spans="1:10" ht="25.5">
      <c r="A67" s="225" t="s">
        <v>31</v>
      </c>
      <c r="B67" s="65" t="s">
        <v>871</v>
      </c>
      <c r="C67" s="17" t="s">
        <v>434</v>
      </c>
      <c r="D67" s="226">
        <v>1</v>
      </c>
      <c r="E67" s="398"/>
      <c r="F67" s="11">
        <f t="shared" si="0"/>
        <v>0</v>
      </c>
      <c r="G67" s="2">
        <v>0</v>
      </c>
      <c r="H67" s="38">
        <f t="shared" si="1"/>
        <v>0</v>
      </c>
      <c r="I67" s="32">
        <v>1</v>
      </c>
      <c r="J67" s="38">
        <f t="shared" si="2"/>
        <v>0</v>
      </c>
    </row>
    <row r="68" spans="1:10" ht="12.75" customHeight="1">
      <c r="A68" s="229"/>
      <c r="B68" s="230" t="s">
        <v>1</v>
      </c>
      <c r="C68" s="231"/>
      <c r="D68" s="232"/>
      <c r="E68" s="13"/>
      <c r="F68" s="13">
        <f>SUM(F37:F67)</f>
        <v>0</v>
      </c>
      <c r="G68" s="2"/>
      <c r="H68" s="13">
        <f>SUM(H37:H67)</f>
        <v>0</v>
      </c>
      <c r="I68" s="395"/>
      <c r="J68" s="13">
        <f>SUM(J37:J67)</f>
        <v>0</v>
      </c>
    </row>
    <row r="69" spans="1:10" ht="12.75">
      <c r="A69" s="229"/>
      <c r="B69" s="233"/>
      <c r="C69" s="234"/>
      <c r="D69" s="235"/>
      <c r="E69" s="11"/>
      <c r="F69" s="11"/>
      <c r="H69" s="34"/>
      <c r="I69" s="34"/>
      <c r="J69" s="34"/>
    </row>
    <row r="70" spans="1:10" ht="12.75">
      <c r="A70" s="229"/>
      <c r="B70" s="233"/>
      <c r="C70" s="234"/>
      <c r="D70" s="235"/>
      <c r="E70" s="11"/>
      <c r="F70" s="11"/>
      <c r="H70" s="34"/>
      <c r="I70" s="34"/>
      <c r="J70" s="38"/>
    </row>
    <row r="71" spans="1:10" ht="12.75">
      <c r="A71" s="222" t="s">
        <v>46</v>
      </c>
      <c r="B71" s="223" t="s">
        <v>50</v>
      </c>
      <c r="C71" s="50"/>
      <c r="D71" s="13"/>
      <c r="E71" s="13"/>
      <c r="F71" s="13"/>
      <c r="H71" s="34"/>
      <c r="I71" s="34"/>
      <c r="J71" s="38"/>
    </row>
    <row r="72" spans="1:10" ht="16.5" customHeight="1">
      <c r="A72" s="222"/>
      <c r="B72" s="236" t="s">
        <v>60</v>
      </c>
      <c r="C72" s="50"/>
      <c r="D72" s="13"/>
      <c r="E72" s="13"/>
      <c r="F72" s="13"/>
      <c r="H72" s="34"/>
      <c r="I72" s="32"/>
      <c r="J72" s="38"/>
    </row>
    <row r="73" spans="1:10" ht="12.75">
      <c r="A73" s="222"/>
      <c r="B73" s="236" t="s">
        <v>61</v>
      </c>
      <c r="C73" s="50"/>
      <c r="D73" s="13"/>
      <c r="E73" s="13"/>
      <c r="F73" s="13"/>
      <c r="H73" s="34"/>
      <c r="I73" s="32"/>
      <c r="J73" s="38"/>
    </row>
    <row r="74" spans="1:10" ht="38.25">
      <c r="A74" s="225" t="s">
        <v>56</v>
      </c>
      <c r="B74" s="65" t="s">
        <v>843</v>
      </c>
      <c r="C74" s="17" t="s">
        <v>78</v>
      </c>
      <c r="D74" s="226">
        <v>625</v>
      </c>
      <c r="E74" s="398"/>
      <c r="F74" s="11">
        <f>ROUND(ROUND(D74,2)*ROUND(E74,2),2)</f>
        <v>0</v>
      </c>
      <c r="G74" s="2">
        <v>375</v>
      </c>
      <c r="H74" s="38">
        <f>ROUND(ROUND(G74,2)*ROUND(E74,2),2)</f>
        <v>0</v>
      </c>
      <c r="I74" s="32">
        <v>250</v>
      </c>
      <c r="J74" s="38">
        <f>ROUND(ROUND(I74,2)*ROUND(E74,2),2)</f>
        <v>0</v>
      </c>
    </row>
    <row r="75" spans="1:10" ht="51">
      <c r="A75" s="225" t="s">
        <v>56</v>
      </c>
      <c r="B75" s="65" t="s">
        <v>848</v>
      </c>
      <c r="C75" s="17" t="s">
        <v>78</v>
      </c>
      <c r="D75" s="226">
        <v>625</v>
      </c>
      <c r="E75" s="398"/>
      <c r="F75" s="11">
        <f aca="true" t="shared" si="3" ref="F75:F89">ROUND(ROUND(D75,2)*ROUND(E75,2),2)</f>
        <v>0</v>
      </c>
      <c r="G75" s="2">
        <v>375</v>
      </c>
      <c r="H75" s="38">
        <f aca="true" t="shared" si="4" ref="H75:H89">ROUND(ROUND(G75,2)*ROUND(E75,2),2)</f>
        <v>0</v>
      </c>
      <c r="I75" s="32">
        <v>250</v>
      </c>
      <c r="J75" s="38">
        <f aca="true" t="shared" si="5" ref="J75:J89">ROUND(ROUND(I75,2)*ROUND(E75,2),2)</f>
        <v>0</v>
      </c>
    </row>
    <row r="76" spans="1:10" ht="38.25">
      <c r="A76" s="237" t="s">
        <v>231</v>
      </c>
      <c r="B76" s="65" t="s">
        <v>847</v>
      </c>
      <c r="C76" s="53" t="s">
        <v>78</v>
      </c>
      <c r="D76" s="226">
        <v>2200</v>
      </c>
      <c r="E76" s="398"/>
      <c r="F76" s="11">
        <f t="shared" si="3"/>
        <v>0</v>
      </c>
      <c r="G76" s="2">
        <v>500</v>
      </c>
      <c r="H76" s="38">
        <f t="shared" si="4"/>
        <v>0</v>
      </c>
      <c r="I76" s="32">
        <v>1700</v>
      </c>
      <c r="J76" s="38">
        <f t="shared" si="5"/>
        <v>0</v>
      </c>
    </row>
    <row r="77" spans="1:10" ht="38.25">
      <c r="A77" s="237" t="s">
        <v>232</v>
      </c>
      <c r="B77" s="65" t="s">
        <v>846</v>
      </c>
      <c r="C77" s="53" t="s">
        <v>78</v>
      </c>
      <c r="D77" s="226">
        <v>9750</v>
      </c>
      <c r="E77" s="398"/>
      <c r="F77" s="11">
        <f t="shared" si="3"/>
        <v>0</v>
      </c>
      <c r="G77" s="2">
        <v>1200</v>
      </c>
      <c r="H77" s="38">
        <f t="shared" si="4"/>
        <v>0</v>
      </c>
      <c r="I77" s="32">
        <v>8550</v>
      </c>
      <c r="J77" s="38">
        <f t="shared" si="5"/>
        <v>0</v>
      </c>
    </row>
    <row r="78" spans="1:10" ht="63.75">
      <c r="A78" s="237" t="s">
        <v>118</v>
      </c>
      <c r="B78" s="65" t="s">
        <v>845</v>
      </c>
      <c r="C78" s="17" t="s">
        <v>78</v>
      </c>
      <c r="D78" s="226">
        <v>7950</v>
      </c>
      <c r="E78" s="398"/>
      <c r="F78" s="11">
        <f t="shared" si="3"/>
        <v>0</v>
      </c>
      <c r="G78" s="2">
        <v>0</v>
      </c>
      <c r="H78" s="38">
        <f t="shared" si="4"/>
        <v>0</v>
      </c>
      <c r="I78" s="32">
        <v>7950</v>
      </c>
      <c r="J78" s="38">
        <f t="shared" si="5"/>
        <v>0</v>
      </c>
    </row>
    <row r="79" spans="1:10" ht="53.25" customHeight="1">
      <c r="A79" s="237" t="s">
        <v>118</v>
      </c>
      <c r="B79" s="65" t="s">
        <v>844</v>
      </c>
      <c r="C79" s="17" t="s">
        <v>78</v>
      </c>
      <c r="D79" s="226">
        <v>2550</v>
      </c>
      <c r="E79" s="398"/>
      <c r="F79" s="11">
        <f t="shared" si="3"/>
        <v>0</v>
      </c>
      <c r="G79" s="2">
        <v>0</v>
      </c>
      <c r="H79" s="38">
        <f t="shared" si="4"/>
        <v>0</v>
      </c>
      <c r="I79" s="32">
        <v>2550</v>
      </c>
      <c r="J79" s="38">
        <f t="shared" si="5"/>
        <v>0</v>
      </c>
    </row>
    <row r="80" spans="1:10" ht="25.5">
      <c r="A80" s="225" t="s">
        <v>57</v>
      </c>
      <c r="B80" s="65" t="s">
        <v>79</v>
      </c>
      <c r="C80" s="17" t="s">
        <v>29</v>
      </c>
      <c r="D80" s="226">
        <v>16250</v>
      </c>
      <c r="E80" s="398"/>
      <c r="F80" s="11">
        <f t="shared" si="3"/>
        <v>0</v>
      </c>
      <c r="G80" s="2">
        <v>5000</v>
      </c>
      <c r="H80" s="38">
        <f t="shared" si="4"/>
        <v>0</v>
      </c>
      <c r="I80" s="32">
        <v>11250</v>
      </c>
      <c r="J80" s="38">
        <f t="shared" si="5"/>
        <v>0</v>
      </c>
    </row>
    <row r="81" spans="1:10" ht="63.75">
      <c r="A81" s="237" t="s">
        <v>119</v>
      </c>
      <c r="B81" s="65" t="s">
        <v>842</v>
      </c>
      <c r="C81" s="17" t="s">
        <v>106</v>
      </c>
      <c r="D81" s="226">
        <v>1958</v>
      </c>
      <c r="E81" s="398"/>
      <c r="F81" s="11">
        <f t="shared" si="3"/>
        <v>0</v>
      </c>
      <c r="G81" s="2">
        <v>0</v>
      </c>
      <c r="H81" s="38">
        <f t="shared" si="4"/>
        <v>0</v>
      </c>
      <c r="I81" s="32">
        <v>1958</v>
      </c>
      <c r="J81" s="38">
        <f t="shared" si="5"/>
        <v>0</v>
      </c>
    </row>
    <row r="82" spans="1:10" ht="25.5">
      <c r="A82" s="227" t="s">
        <v>120</v>
      </c>
      <c r="B82" s="65" t="s">
        <v>122</v>
      </c>
      <c r="C82" s="17" t="s">
        <v>106</v>
      </c>
      <c r="D82" s="226">
        <v>7950</v>
      </c>
      <c r="E82" s="398"/>
      <c r="F82" s="11">
        <f t="shared" si="3"/>
        <v>0</v>
      </c>
      <c r="G82" s="2">
        <v>0</v>
      </c>
      <c r="H82" s="38">
        <f t="shared" si="4"/>
        <v>0</v>
      </c>
      <c r="I82" s="32">
        <v>7950</v>
      </c>
      <c r="J82" s="38">
        <f t="shared" si="5"/>
        <v>0</v>
      </c>
    </row>
    <row r="83" spans="1:10" ht="38.25">
      <c r="A83" s="225" t="s">
        <v>234</v>
      </c>
      <c r="B83" s="56" t="s">
        <v>233</v>
      </c>
      <c r="C83" s="17" t="s">
        <v>78</v>
      </c>
      <c r="D83" s="226">
        <v>700</v>
      </c>
      <c r="E83" s="398"/>
      <c r="F83" s="11">
        <f t="shared" si="3"/>
        <v>0</v>
      </c>
      <c r="G83" s="2">
        <v>350</v>
      </c>
      <c r="H83" s="38">
        <f t="shared" si="4"/>
        <v>0</v>
      </c>
      <c r="I83" s="32">
        <v>350</v>
      </c>
      <c r="J83" s="38">
        <f t="shared" si="5"/>
        <v>0</v>
      </c>
    </row>
    <row r="84" spans="1:10" ht="51">
      <c r="A84" s="225" t="s">
        <v>121</v>
      </c>
      <c r="B84" s="56" t="s">
        <v>849</v>
      </c>
      <c r="C84" s="17" t="s">
        <v>78</v>
      </c>
      <c r="D84" s="226">
        <v>700</v>
      </c>
      <c r="E84" s="398"/>
      <c r="F84" s="11">
        <f t="shared" si="3"/>
        <v>0</v>
      </c>
      <c r="G84" s="2">
        <v>350</v>
      </c>
      <c r="H84" s="38">
        <f t="shared" si="4"/>
        <v>0</v>
      </c>
      <c r="I84" s="32">
        <v>350</v>
      </c>
      <c r="J84" s="38">
        <f t="shared" si="5"/>
        <v>0</v>
      </c>
    </row>
    <row r="85" spans="1:10" ht="25.5">
      <c r="A85" s="225" t="s">
        <v>80</v>
      </c>
      <c r="B85" s="65" t="s">
        <v>178</v>
      </c>
      <c r="C85" s="17" t="s">
        <v>78</v>
      </c>
      <c r="D85" s="226">
        <v>6175</v>
      </c>
      <c r="E85" s="398"/>
      <c r="F85" s="11">
        <f t="shared" si="3"/>
        <v>0</v>
      </c>
      <c r="G85" s="2">
        <v>1250</v>
      </c>
      <c r="H85" s="38">
        <f t="shared" si="4"/>
        <v>0</v>
      </c>
      <c r="I85" s="32">
        <v>4925</v>
      </c>
      <c r="J85" s="38">
        <f t="shared" si="5"/>
        <v>0</v>
      </c>
    </row>
    <row r="86" spans="1:10" ht="42.75" customHeight="1">
      <c r="A86" s="225" t="s">
        <v>81</v>
      </c>
      <c r="B86" s="65" t="s">
        <v>850</v>
      </c>
      <c r="C86" s="17" t="s">
        <v>29</v>
      </c>
      <c r="D86" s="226">
        <v>1900</v>
      </c>
      <c r="E86" s="398"/>
      <c r="F86" s="11">
        <f t="shared" si="3"/>
        <v>0</v>
      </c>
      <c r="G86" s="2">
        <v>1200</v>
      </c>
      <c r="H86" s="38">
        <f t="shared" si="4"/>
        <v>0</v>
      </c>
      <c r="I86" s="32">
        <v>700</v>
      </c>
      <c r="J86" s="38">
        <f t="shared" si="5"/>
        <v>0</v>
      </c>
    </row>
    <row r="87" spans="1:10" ht="14.25">
      <c r="A87" s="225" t="s">
        <v>53</v>
      </c>
      <c r="B87" s="65" t="s">
        <v>54</v>
      </c>
      <c r="C87" s="17" t="s">
        <v>29</v>
      </c>
      <c r="D87" s="226">
        <v>1900</v>
      </c>
      <c r="E87" s="398"/>
      <c r="F87" s="11">
        <f t="shared" si="3"/>
        <v>0</v>
      </c>
      <c r="G87" s="2">
        <v>1200</v>
      </c>
      <c r="H87" s="38">
        <f t="shared" si="4"/>
        <v>0</v>
      </c>
      <c r="I87" s="32">
        <v>700</v>
      </c>
      <c r="J87" s="38">
        <f t="shared" si="5"/>
        <v>0</v>
      </c>
    </row>
    <row r="88" spans="1:10" ht="25.5">
      <c r="A88" s="227" t="s">
        <v>123</v>
      </c>
      <c r="B88" s="65" t="s">
        <v>235</v>
      </c>
      <c r="C88" s="17" t="s">
        <v>28</v>
      </c>
      <c r="D88" s="226">
        <v>2120</v>
      </c>
      <c r="E88" s="398"/>
      <c r="F88" s="11">
        <f t="shared" si="3"/>
        <v>0</v>
      </c>
      <c r="G88" s="2">
        <v>2120</v>
      </c>
      <c r="H88" s="38">
        <f t="shared" si="4"/>
        <v>0</v>
      </c>
      <c r="I88" s="32">
        <v>0</v>
      </c>
      <c r="J88" s="38">
        <f t="shared" si="5"/>
        <v>0</v>
      </c>
    </row>
    <row r="89" spans="1:10" ht="38.25">
      <c r="A89" s="227" t="s">
        <v>123</v>
      </c>
      <c r="B89" s="65" t="s">
        <v>236</v>
      </c>
      <c r="C89" s="17" t="s">
        <v>28</v>
      </c>
      <c r="D89" s="226">
        <v>8</v>
      </c>
      <c r="E89" s="398"/>
      <c r="F89" s="11">
        <f t="shared" si="3"/>
        <v>0</v>
      </c>
      <c r="G89" s="2">
        <v>8</v>
      </c>
      <c r="H89" s="38">
        <f t="shared" si="4"/>
        <v>0</v>
      </c>
      <c r="I89" s="32">
        <v>0</v>
      </c>
      <c r="J89" s="38">
        <f t="shared" si="5"/>
        <v>0</v>
      </c>
    </row>
    <row r="90" spans="1:10" ht="12.75">
      <c r="A90" s="225"/>
      <c r="B90" s="238" t="s">
        <v>2</v>
      </c>
      <c r="C90" s="231"/>
      <c r="D90" s="232"/>
      <c r="E90" s="13"/>
      <c r="F90" s="13">
        <f>SUM(F74:F89)</f>
        <v>0</v>
      </c>
      <c r="H90" s="13">
        <f>SUM(H74:H89)</f>
        <v>0</v>
      </c>
      <c r="I90" s="13"/>
      <c r="J90" s="13">
        <f>SUM(J74:J89)</f>
        <v>0</v>
      </c>
    </row>
    <row r="91" spans="1:10" ht="14.25" customHeight="1">
      <c r="A91" s="225"/>
      <c r="B91" s="239"/>
      <c r="C91" s="231"/>
      <c r="D91" s="232"/>
      <c r="E91" s="13"/>
      <c r="F91" s="13"/>
      <c r="H91" s="34"/>
      <c r="I91" s="34"/>
      <c r="J91" s="38"/>
    </row>
    <row r="92" spans="1:10" ht="12.75">
      <c r="A92" s="225"/>
      <c r="B92" s="239"/>
      <c r="C92" s="231"/>
      <c r="D92" s="232"/>
      <c r="E92" s="13"/>
      <c r="F92" s="13"/>
      <c r="H92" s="34"/>
      <c r="I92" s="32"/>
      <c r="J92" s="38"/>
    </row>
    <row r="93" spans="1:10" ht="12.75">
      <c r="A93" s="222" t="s">
        <v>47</v>
      </c>
      <c r="B93" s="223" t="s">
        <v>82</v>
      </c>
      <c r="C93" s="231"/>
      <c r="D93" s="232"/>
      <c r="E93" s="13"/>
      <c r="F93" s="13"/>
      <c r="H93" s="34"/>
      <c r="I93" s="33"/>
      <c r="J93" s="38"/>
    </row>
    <row r="94" spans="1:10" ht="38.25">
      <c r="A94" s="227" t="s">
        <v>180</v>
      </c>
      <c r="B94" s="65" t="s">
        <v>179</v>
      </c>
      <c r="C94" s="17" t="s">
        <v>78</v>
      </c>
      <c r="D94" s="226">
        <v>4845</v>
      </c>
      <c r="E94" s="398"/>
      <c r="F94" s="11">
        <f>ROUND(ROUND(D94,2)*ROUND(E94,2),2)</f>
        <v>0</v>
      </c>
      <c r="G94" s="2">
        <v>1000</v>
      </c>
      <c r="H94" s="38">
        <f>ROUND(ROUND(G94,2)*ROUND(E94,2),2)</f>
        <v>0</v>
      </c>
      <c r="I94" s="33">
        <v>3845</v>
      </c>
      <c r="J94" s="38">
        <f>ROUND(ROUND(I94,2)*ROUND(E94,2),2)</f>
        <v>0</v>
      </c>
    </row>
    <row r="95" spans="1:10" ht="38.25">
      <c r="A95" s="227" t="s">
        <v>142</v>
      </c>
      <c r="B95" s="56" t="s">
        <v>263</v>
      </c>
      <c r="C95" s="17" t="s">
        <v>114</v>
      </c>
      <c r="D95" s="11">
        <v>2754</v>
      </c>
      <c r="E95" s="398"/>
      <c r="F95" s="11">
        <f aca="true" t="shared" si="6" ref="F95:F110">ROUND(ROUND(D95,2)*ROUND(E95,2),2)</f>
        <v>0</v>
      </c>
      <c r="G95" s="2">
        <v>0</v>
      </c>
      <c r="H95" s="38">
        <f aca="true" t="shared" si="7" ref="H95:H110">ROUND(ROUND(G95,2)*ROUND(E95,2),2)</f>
        <v>0</v>
      </c>
      <c r="I95" s="33">
        <v>2754</v>
      </c>
      <c r="J95" s="38">
        <f aca="true" t="shared" si="8" ref="J95:J110">ROUND(ROUND(I95,2)*ROUND(E95,2),2)</f>
        <v>0</v>
      </c>
    </row>
    <row r="96" spans="1:11" ht="38.25">
      <c r="A96" s="227" t="s">
        <v>187</v>
      </c>
      <c r="B96" s="56" t="s">
        <v>266</v>
      </c>
      <c r="C96" s="17" t="s">
        <v>29</v>
      </c>
      <c r="D96" s="11">
        <v>9615</v>
      </c>
      <c r="E96" s="398"/>
      <c r="F96" s="11">
        <f t="shared" si="6"/>
        <v>0</v>
      </c>
      <c r="G96" s="2">
        <v>0</v>
      </c>
      <c r="H96" s="38">
        <f t="shared" si="7"/>
        <v>0</v>
      </c>
      <c r="I96" s="33">
        <v>9615</v>
      </c>
      <c r="J96" s="38">
        <f t="shared" si="8"/>
        <v>0</v>
      </c>
      <c r="K96" s="2"/>
    </row>
    <row r="97" spans="1:10" ht="38.25">
      <c r="A97" s="227" t="s">
        <v>188</v>
      </c>
      <c r="B97" s="56" t="s">
        <v>265</v>
      </c>
      <c r="C97" s="17" t="s">
        <v>29</v>
      </c>
      <c r="D97" s="11">
        <v>2754</v>
      </c>
      <c r="E97" s="398"/>
      <c r="F97" s="11">
        <f t="shared" si="6"/>
        <v>0</v>
      </c>
      <c r="G97" s="2">
        <v>0</v>
      </c>
      <c r="H97" s="38">
        <f t="shared" si="7"/>
        <v>0</v>
      </c>
      <c r="I97" s="33">
        <v>2754</v>
      </c>
      <c r="J97" s="38">
        <f t="shared" si="8"/>
        <v>0</v>
      </c>
    </row>
    <row r="98" spans="1:10" ht="40.5" customHeight="1">
      <c r="A98" s="227" t="s">
        <v>189</v>
      </c>
      <c r="B98" s="56" t="s">
        <v>264</v>
      </c>
      <c r="C98" s="17" t="s">
        <v>29</v>
      </c>
      <c r="D98" s="11">
        <v>9615</v>
      </c>
      <c r="E98" s="398"/>
      <c r="F98" s="11">
        <f t="shared" si="6"/>
        <v>0</v>
      </c>
      <c r="G98" s="2">
        <v>0</v>
      </c>
      <c r="H98" s="38">
        <f t="shared" si="7"/>
        <v>0</v>
      </c>
      <c r="I98" s="32">
        <v>9615</v>
      </c>
      <c r="J98" s="38">
        <f t="shared" si="8"/>
        <v>0</v>
      </c>
    </row>
    <row r="99" spans="1:10" ht="38.25">
      <c r="A99" s="227" t="s">
        <v>191</v>
      </c>
      <c r="B99" s="56" t="s">
        <v>190</v>
      </c>
      <c r="C99" s="17" t="s">
        <v>29</v>
      </c>
      <c r="D99" s="11">
        <v>4682</v>
      </c>
      <c r="E99" s="398"/>
      <c r="F99" s="11">
        <f t="shared" si="6"/>
        <v>0</v>
      </c>
      <c r="G99" s="2">
        <v>4262</v>
      </c>
      <c r="H99" s="38">
        <f t="shared" si="7"/>
        <v>0</v>
      </c>
      <c r="I99" s="32">
        <v>420</v>
      </c>
      <c r="J99" s="38">
        <f t="shared" si="8"/>
        <v>0</v>
      </c>
    </row>
    <row r="100" spans="1:10" ht="38.25">
      <c r="A100" s="227" t="s">
        <v>42</v>
      </c>
      <c r="B100" s="65" t="s">
        <v>143</v>
      </c>
      <c r="C100" s="17" t="s">
        <v>74</v>
      </c>
      <c r="D100" s="226">
        <v>2791</v>
      </c>
      <c r="E100" s="398"/>
      <c r="F100" s="11">
        <f t="shared" si="6"/>
        <v>0</v>
      </c>
      <c r="G100" s="2">
        <v>2541</v>
      </c>
      <c r="H100" s="38">
        <f t="shared" si="7"/>
        <v>0</v>
      </c>
      <c r="I100" s="32">
        <v>250</v>
      </c>
      <c r="J100" s="38">
        <f t="shared" si="8"/>
        <v>0</v>
      </c>
    </row>
    <row r="101" spans="1:10" ht="25.5">
      <c r="A101" s="227" t="s">
        <v>58</v>
      </c>
      <c r="B101" s="65" t="s">
        <v>124</v>
      </c>
      <c r="C101" s="17" t="s">
        <v>43</v>
      </c>
      <c r="D101" s="226">
        <v>80</v>
      </c>
      <c r="E101" s="398"/>
      <c r="F101" s="11">
        <f t="shared" si="6"/>
        <v>0</v>
      </c>
      <c r="G101" s="2">
        <v>67</v>
      </c>
      <c r="H101" s="38">
        <f t="shared" si="7"/>
        <v>0</v>
      </c>
      <c r="I101" s="32">
        <v>13</v>
      </c>
      <c r="J101" s="38">
        <f t="shared" si="8"/>
        <v>0</v>
      </c>
    </row>
    <row r="102" spans="1:10" ht="38.25">
      <c r="A102" s="227" t="s">
        <v>125</v>
      </c>
      <c r="B102" s="65" t="s">
        <v>126</v>
      </c>
      <c r="C102" s="17" t="s">
        <v>43</v>
      </c>
      <c r="D102" s="226">
        <v>440</v>
      </c>
      <c r="E102" s="398"/>
      <c r="F102" s="11">
        <f t="shared" si="6"/>
        <v>0</v>
      </c>
      <c r="G102" s="2">
        <v>390</v>
      </c>
      <c r="H102" s="38">
        <f t="shared" si="7"/>
        <v>0</v>
      </c>
      <c r="I102" s="32">
        <v>50</v>
      </c>
      <c r="J102" s="38">
        <f t="shared" si="8"/>
        <v>0</v>
      </c>
    </row>
    <row r="103" spans="1:10" ht="51">
      <c r="A103" s="227" t="s">
        <v>251</v>
      </c>
      <c r="B103" s="240" t="s">
        <v>679</v>
      </c>
      <c r="C103" s="17" t="s">
        <v>74</v>
      </c>
      <c r="D103" s="226">
        <v>155</v>
      </c>
      <c r="E103" s="398"/>
      <c r="F103" s="11">
        <f t="shared" si="6"/>
        <v>0</v>
      </c>
      <c r="G103" s="2">
        <v>0</v>
      </c>
      <c r="H103" s="38">
        <f t="shared" si="7"/>
        <v>0</v>
      </c>
      <c r="I103" s="32">
        <v>155</v>
      </c>
      <c r="J103" s="38">
        <f t="shared" si="8"/>
        <v>0</v>
      </c>
    </row>
    <row r="104" spans="1:10" ht="25.5">
      <c r="A104" s="227" t="s">
        <v>130</v>
      </c>
      <c r="B104" s="241" t="s">
        <v>131</v>
      </c>
      <c r="C104" s="17" t="s">
        <v>74</v>
      </c>
      <c r="D104" s="226">
        <v>2791</v>
      </c>
      <c r="E104" s="398"/>
      <c r="F104" s="11">
        <f t="shared" si="6"/>
        <v>0</v>
      </c>
      <c r="G104" s="2">
        <v>2450</v>
      </c>
      <c r="H104" s="38">
        <f t="shared" si="7"/>
        <v>0</v>
      </c>
      <c r="I104" s="32">
        <v>341</v>
      </c>
      <c r="J104" s="38">
        <f t="shared" si="8"/>
        <v>0</v>
      </c>
    </row>
    <row r="105" spans="1:10" ht="38.25">
      <c r="A105" s="227" t="s">
        <v>127</v>
      </c>
      <c r="B105" s="65" t="s">
        <v>132</v>
      </c>
      <c r="C105" s="17" t="s">
        <v>78</v>
      </c>
      <c r="D105" s="226">
        <v>100</v>
      </c>
      <c r="E105" s="398"/>
      <c r="F105" s="11">
        <f t="shared" si="6"/>
        <v>0</v>
      </c>
      <c r="G105" s="2">
        <v>100</v>
      </c>
      <c r="H105" s="38">
        <f t="shared" si="7"/>
        <v>0</v>
      </c>
      <c r="I105" s="32">
        <v>0</v>
      </c>
      <c r="J105" s="38">
        <f t="shared" si="8"/>
        <v>0</v>
      </c>
    </row>
    <row r="106" spans="1:10" ht="38.25">
      <c r="A106" s="227" t="s">
        <v>128</v>
      </c>
      <c r="B106" s="65" t="s">
        <v>129</v>
      </c>
      <c r="C106" s="17" t="s">
        <v>78</v>
      </c>
      <c r="D106" s="226">
        <v>20</v>
      </c>
      <c r="E106" s="398"/>
      <c r="F106" s="11">
        <f t="shared" si="6"/>
        <v>0</v>
      </c>
      <c r="G106" s="2">
        <v>0</v>
      </c>
      <c r="H106" s="38">
        <f t="shared" si="7"/>
        <v>0</v>
      </c>
      <c r="I106" s="32">
        <v>20</v>
      </c>
      <c r="J106" s="38">
        <f t="shared" si="8"/>
        <v>0</v>
      </c>
    </row>
    <row r="107" spans="1:10" ht="38.25">
      <c r="A107" s="227" t="s">
        <v>289</v>
      </c>
      <c r="B107" s="65" t="s">
        <v>879</v>
      </c>
      <c r="C107" s="17" t="s">
        <v>78</v>
      </c>
      <c r="D107" s="226">
        <v>23</v>
      </c>
      <c r="E107" s="398"/>
      <c r="F107" s="11">
        <f t="shared" si="6"/>
        <v>0</v>
      </c>
      <c r="G107" s="2">
        <v>0</v>
      </c>
      <c r="H107" s="38">
        <f t="shared" si="7"/>
        <v>0</v>
      </c>
      <c r="I107" s="32">
        <v>23</v>
      </c>
      <c r="J107" s="38">
        <f t="shared" si="8"/>
        <v>0</v>
      </c>
    </row>
    <row r="108" spans="1:10" ht="38.25">
      <c r="A108" s="227" t="s">
        <v>252</v>
      </c>
      <c r="B108" s="56" t="s">
        <v>254</v>
      </c>
      <c r="C108" s="17" t="s">
        <v>78</v>
      </c>
      <c r="D108" s="226">
        <v>7</v>
      </c>
      <c r="E108" s="398"/>
      <c r="F108" s="11">
        <f t="shared" si="6"/>
        <v>0</v>
      </c>
      <c r="G108" s="2">
        <v>0</v>
      </c>
      <c r="H108" s="38">
        <f t="shared" si="7"/>
        <v>0</v>
      </c>
      <c r="I108" s="32">
        <v>7</v>
      </c>
      <c r="J108" s="38">
        <f t="shared" si="8"/>
        <v>0</v>
      </c>
    </row>
    <row r="109" spans="1:10" ht="38.25">
      <c r="A109" s="227" t="s">
        <v>253</v>
      </c>
      <c r="B109" s="56" t="s">
        <v>255</v>
      </c>
      <c r="C109" s="17" t="s">
        <v>78</v>
      </c>
      <c r="D109" s="226">
        <v>35</v>
      </c>
      <c r="E109" s="398"/>
      <c r="F109" s="11">
        <f t="shared" si="6"/>
        <v>0</v>
      </c>
      <c r="G109" s="397">
        <v>0</v>
      </c>
      <c r="H109" s="38">
        <f t="shared" si="7"/>
        <v>0</v>
      </c>
      <c r="I109" s="32">
        <v>35</v>
      </c>
      <c r="J109" s="38">
        <f t="shared" si="8"/>
        <v>0</v>
      </c>
    </row>
    <row r="110" spans="1:10" ht="38.25">
      <c r="A110" s="227" t="s">
        <v>284</v>
      </c>
      <c r="B110" s="56" t="s">
        <v>256</v>
      </c>
      <c r="C110" s="17" t="s">
        <v>78</v>
      </c>
      <c r="D110" s="226">
        <v>42</v>
      </c>
      <c r="E110" s="398"/>
      <c r="F110" s="11">
        <f t="shared" si="6"/>
        <v>0</v>
      </c>
      <c r="G110" s="57">
        <v>0</v>
      </c>
      <c r="H110" s="38">
        <f t="shared" si="7"/>
        <v>0</v>
      </c>
      <c r="I110" s="32">
        <v>42</v>
      </c>
      <c r="J110" s="38">
        <f t="shared" si="8"/>
        <v>0</v>
      </c>
    </row>
    <row r="111" spans="1:10" ht="12.75">
      <c r="A111" s="222"/>
      <c r="B111" s="238" t="s">
        <v>3</v>
      </c>
      <c r="C111" s="231"/>
      <c r="D111" s="232"/>
      <c r="E111" s="13"/>
      <c r="F111" s="13">
        <f>SUM(F94:F110)</f>
        <v>0</v>
      </c>
      <c r="H111" s="13">
        <f>SUM(H94:H110)</f>
        <v>0</v>
      </c>
      <c r="I111" s="13"/>
      <c r="J111" s="13">
        <f>SUM(J94:J110)</f>
        <v>0</v>
      </c>
    </row>
    <row r="112" spans="1:10" ht="12.75">
      <c r="A112" s="222"/>
      <c r="B112" s="242"/>
      <c r="C112" s="231"/>
      <c r="D112" s="232"/>
      <c r="E112" s="13"/>
      <c r="F112" s="13"/>
      <c r="H112" s="34"/>
      <c r="I112" s="34"/>
      <c r="J112" s="34"/>
    </row>
    <row r="113" spans="1:10" ht="12.75">
      <c r="A113" s="222"/>
      <c r="B113" s="242"/>
      <c r="C113" s="231"/>
      <c r="D113" s="232"/>
      <c r="E113" s="13"/>
      <c r="F113" s="13"/>
      <c r="H113" s="34"/>
      <c r="I113" s="34"/>
      <c r="J113" s="34"/>
    </row>
    <row r="114" spans="1:10" ht="14.25" customHeight="1">
      <c r="A114" s="222" t="s">
        <v>7</v>
      </c>
      <c r="B114" s="223" t="s">
        <v>34</v>
      </c>
      <c r="C114" s="231"/>
      <c r="D114" s="232"/>
      <c r="E114" s="13"/>
      <c r="F114" s="13"/>
      <c r="H114" s="34"/>
      <c r="I114" s="34"/>
      <c r="J114" s="34"/>
    </row>
    <row r="115" spans="1:10" ht="14.25" customHeight="1">
      <c r="A115" s="222"/>
      <c r="B115" s="243" t="s">
        <v>62</v>
      </c>
      <c r="C115" s="231"/>
      <c r="D115" s="232"/>
      <c r="E115" s="13"/>
      <c r="F115" s="13"/>
      <c r="H115" s="34"/>
      <c r="I115" s="34"/>
      <c r="J115" s="34"/>
    </row>
    <row r="116" spans="1:10" ht="12.75">
      <c r="A116" s="222"/>
      <c r="B116" s="243" t="s">
        <v>63</v>
      </c>
      <c r="C116" s="231"/>
      <c r="D116" s="232"/>
      <c r="E116" s="13"/>
      <c r="F116" s="13"/>
      <c r="H116" s="34"/>
      <c r="I116" s="32"/>
      <c r="J116" s="38"/>
    </row>
    <row r="117" spans="1:10" ht="12.75">
      <c r="A117" s="222"/>
      <c r="B117" s="243" t="s">
        <v>285</v>
      </c>
      <c r="C117" s="231"/>
      <c r="D117" s="232"/>
      <c r="E117" s="13"/>
      <c r="F117" s="13"/>
      <c r="H117" s="34"/>
      <c r="I117" s="32"/>
      <c r="J117" s="38"/>
    </row>
    <row r="118" spans="1:10" ht="12.75">
      <c r="A118" s="222"/>
      <c r="B118" s="243" t="s">
        <v>680</v>
      </c>
      <c r="C118" s="231"/>
      <c r="D118" s="232"/>
      <c r="E118" s="13"/>
      <c r="F118" s="13"/>
      <c r="H118" s="34"/>
      <c r="I118" s="32"/>
      <c r="J118" s="38"/>
    </row>
    <row r="119" spans="1:10" ht="39.75">
      <c r="A119" s="227" t="s">
        <v>184</v>
      </c>
      <c r="B119" s="228" t="s">
        <v>851</v>
      </c>
      <c r="C119" s="17" t="s">
        <v>74</v>
      </c>
      <c r="D119" s="226">
        <v>580</v>
      </c>
      <c r="E119" s="398"/>
      <c r="F119" s="11">
        <f>ROUND(ROUND(D119,2)*ROUND(E119,2),2)</f>
        <v>0</v>
      </c>
      <c r="H119" s="34"/>
      <c r="I119" s="32"/>
      <c r="J119" s="38"/>
    </row>
    <row r="120" spans="1:10" ht="39.75">
      <c r="A120" s="227" t="s">
        <v>144</v>
      </c>
      <c r="B120" s="228" t="s">
        <v>852</v>
      </c>
      <c r="C120" s="17" t="s">
        <v>74</v>
      </c>
      <c r="D120" s="226">
        <v>70</v>
      </c>
      <c r="E120" s="398"/>
      <c r="F120" s="11">
        <f aca="true" t="shared" si="9" ref="F120:F154">ROUND(ROUND(D120,2)*ROUND(E120,2),2)</f>
        <v>0</v>
      </c>
      <c r="H120" s="34"/>
      <c r="I120" s="32"/>
      <c r="J120" s="38"/>
    </row>
    <row r="121" spans="1:10" ht="39.75">
      <c r="A121" s="227" t="s">
        <v>145</v>
      </c>
      <c r="B121" s="228" t="s">
        <v>853</v>
      </c>
      <c r="C121" s="17" t="s">
        <v>74</v>
      </c>
      <c r="D121" s="226">
        <v>160</v>
      </c>
      <c r="E121" s="398"/>
      <c r="F121" s="11">
        <f t="shared" si="9"/>
        <v>0</v>
      </c>
      <c r="H121" s="34"/>
      <c r="I121" s="32"/>
      <c r="J121" s="38"/>
    </row>
    <row r="122" spans="1:10" ht="39.75">
      <c r="A122" s="227" t="s">
        <v>681</v>
      </c>
      <c r="B122" s="228" t="s">
        <v>854</v>
      </c>
      <c r="C122" s="17" t="s">
        <v>74</v>
      </c>
      <c r="D122" s="226">
        <v>1240</v>
      </c>
      <c r="E122" s="398"/>
      <c r="F122" s="11">
        <f t="shared" si="9"/>
        <v>0</v>
      </c>
      <c r="H122" s="34"/>
      <c r="I122" s="32"/>
      <c r="J122" s="38"/>
    </row>
    <row r="123" spans="1:10" ht="39.75">
      <c r="A123" s="227" t="s">
        <v>192</v>
      </c>
      <c r="B123" s="228" t="s">
        <v>855</v>
      </c>
      <c r="C123" s="17" t="s">
        <v>74</v>
      </c>
      <c r="D123" s="226">
        <v>113</v>
      </c>
      <c r="E123" s="398"/>
      <c r="F123" s="11">
        <f t="shared" si="9"/>
        <v>0</v>
      </c>
      <c r="H123" s="34"/>
      <c r="I123" s="32"/>
      <c r="J123" s="38"/>
    </row>
    <row r="124" spans="1:10" ht="51">
      <c r="A124" s="227" t="s">
        <v>682</v>
      </c>
      <c r="B124" s="228" t="s">
        <v>856</v>
      </c>
      <c r="C124" s="17" t="s">
        <v>74</v>
      </c>
      <c r="D124" s="226">
        <v>53</v>
      </c>
      <c r="E124" s="398"/>
      <c r="F124" s="11">
        <f t="shared" si="9"/>
        <v>0</v>
      </c>
      <c r="H124" s="34"/>
      <c r="I124" s="32"/>
      <c r="J124" s="38"/>
    </row>
    <row r="125" spans="1:10" ht="51">
      <c r="A125" s="227" t="s">
        <v>269</v>
      </c>
      <c r="B125" s="67" t="s">
        <v>858</v>
      </c>
      <c r="C125" s="17" t="s">
        <v>74</v>
      </c>
      <c r="D125" s="226">
        <v>70</v>
      </c>
      <c r="E125" s="398"/>
      <c r="F125" s="11">
        <f t="shared" si="9"/>
        <v>0</v>
      </c>
      <c r="H125" s="34"/>
      <c r="I125" s="32"/>
      <c r="J125" s="38"/>
    </row>
    <row r="126" spans="1:10" ht="51">
      <c r="A126" s="227" t="s">
        <v>270</v>
      </c>
      <c r="B126" s="67" t="s">
        <v>857</v>
      </c>
      <c r="C126" s="17" t="s">
        <v>74</v>
      </c>
      <c r="D126" s="226">
        <v>1400</v>
      </c>
      <c r="E126" s="398"/>
      <c r="F126" s="11">
        <f t="shared" si="9"/>
        <v>0</v>
      </c>
      <c r="H126" s="34"/>
      <c r="I126" s="32"/>
      <c r="J126" s="38"/>
    </row>
    <row r="127" spans="1:10" ht="51">
      <c r="A127" s="66" t="s">
        <v>268</v>
      </c>
      <c r="B127" s="67" t="s">
        <v>859</v>
      </c>
      <c r="C127" s="17" t="s">
        <v>74</v>
      </c>
      <c r="D127" s="226">
        <v>113</v>
      </c>
      <c r="E127" s="398"/>
      <c r="F127" s="11">
        <f t="shared" si="9"/>
        <v>0</v>
      </c>
      <c r="H127" s="34"/>
      <c r="I127" s="32"/>
      <c r="J127" s="38"/>
    </row>
    <row r="128" spans="1:10" ht="14.25">
      <c r="A128" s="66" t="s">
        <v>291</v>
      </c>
      <c r="B128" s="67" t="s">
        <v>295</v>
      </c>
      <c r="C128" s="17" t="s">
        <v>74</v>
      </c>
      <c r="D128" s="226">
        <v>580</v>
      </c>
      <c r="E128" s="398"/>
      <c r="F128" s="11">
        <f t="shared" si="9"/>
        <v>0</v>
      </c>
      <c r="H128" s="34"/>
      <c r="I128" s="32"/>
      <c r="J128" s="38"/>
    </row>
    <row r="129" spans="1:10" ht="14.25">
      <c r="A129" s="66" t="s">
        <v>292</v>
      </c>
      <c r="B129" s="67" t="s">
        <v>296</v>
      </c>
      <c r="C129" s="17" t="s">
        <v>74</v>
      </c>
      <c r="D129" s="226">
        <v>70</v>
      </c>
      <c r="E129" s="398"/>
      <c r="F129" s="11">
        <f t="shared" si="9"/>
        <v>0</v>
      </c>
      <c r="H129" s="46"/>
      <c r="I129" s="32"/>
      <c r="J129" s="38"/>
    </row>
    <row r="130" spans="1:10" ht="25.5">
      <c r="A130" s="66" t="s">
        <v>293</v>
      </c>
      <c r="B130" s="67" t="s">
        <v>860</v>
      </c>
      <c r="C130" s="17" t="s">
        <v>74</v>
      </c>
      <c r="D130" s="226">
        <v>2013</v>
      </c>
      <c r="E130" s="398"/>
      <c r="F130" s="11">
        <f t="shared" si="9"/>
        <v>0</v>
      </c>
      <c r="H130" s="46"/>
      <c r="I130" s="32"/>
      <c r="J130" s="38"/>
    </row>
    <row r="131" spans="1:10" ht="25.5">
      <c r="A131" s="66" t="s">
        <v>294</v>
      </c>
      <c r="B131" s="67" t="s">
        <v>861</v>
      </c>
      <c r="C131" s="17" t="s">
        <v>74</v>
      </c>
      <c r="D131" s="226">
        <f>D130+D129+D128</f>
        <v>2663</v>
      </c>
      <c r="E131" s="398"/>
      <c r="F131" s="11">
        <f t="shared" si="9"/>
        <v>0</v>
      </c>
      <c r="H131" s="46"/>
      <c r="I131" s="32"/>
      <c r="J131" s="38"/>
    </row>
    <row r="132" spans="1:10" ht="51">
      <c r="A132" s="225" t="s">
        <v>193</v>
      </c>
      <c r="B132" s="62" t="s">
        <v>198</v>
      </c>
      <c r="C132" s="17" t="s">
        <v>28</v>
      </c>
      <c r="D132" s="226">
        <v>22</v>
      </c>
      <c r="E132" s="398"/>
      <c r="F132" s="11">
        <f t="shared" si="9"/>
        <v>0</v>
      </c>
      <c r="H132" s="46"/>
      <c r="I132" s="32"/>
      <c r="J132" s="38"/>
    </row>
    <row r="133" spans="1:10" ht="51">
      <c r="A133" s="225" t="s">
        <v>194</v>
      </c>
      <c r="B133" s="62" t="s">
        <v>206</v>
      </c>
      <c r="C133" s="17" t="s">
        <v>28</v>
      </c>
      <c r="D133" s="226">
        <v>45</v>
      </c>
      <c r="E133" s="398"/>
      <c r="F133" s="11">
        <f t="shared" si="9"/>
        <v>0</v>
      </c>
      <c r="H133" s="46"/>
      <c r="I133" s="32"/>
      <c r="J133" s="38"/>
    </row>
    <row r="134" spans="1:10" ht="51">
      <c r="A134" s="225" t="s">
        <v>199</v>
      </c>
      <c r="B134" s="62" t="s">
        <v>271</v>
      </c>
      <c r="C134" s="17" t="s">
        <v>28</v>
      </c>
      <c r="D134" s="226">
        <v>2</v>
      </c>
      <c r="E134" s="398"/>
      <c r="F134" s="11">
        <f t="shared" si="9"/>
        <v>0</v>
      </c>
      <c r="H134" s="46"/>
      <c r="I134" s="32"/>
      <c r="J134" s="38"/>
    </row>
    <row r="135" spans="1:10" ht="51">
      <c r="A135" s="225" t="s">
        <v>683</v>
      </c>
      <c r="B135" s="62" t="s">
        <v>272</v>
      </c>
      <c r="C135" s="17" t="s">
        <v>28</v>
      </c>
      <c r="D135" s="226">
        <v>11</v>
      </c>
      <c r="E135" s="398"/>
      <c r="F135" s="11">
        <f t="shared" si="9"/>
        <v>0</v>
      </c>
      <c r="H135" s="34"/>
      <c r="I135" s="32"/>
      <c r="J135" s="38"/>
    </row>
    <row r="136" spans="1:10" ht="51">
      <c r="A136" s="225" t="s">
        <v>200</v>
      </c>
      <c r="B136" s="62" t="s">
        <v>273</v>
      </c>
      <c r="C136" s="17" t="s">
        <v>28</v>
      </c>
      <c r="D136" s="226">
        <v>2</v>
      </c>
      <c r="E136" s="398"/>
      <c r="F136" s="11">
        <f t="shared" si="9"/>
        <v>0</v>
      </c>
      <c r="H136" s="34"/>
      <c r="I136" s="32"/>
      <c r="J136" s="38"/>
    </row>
    <row r="137" spans="1:10" ht="51">
      <c r="A137" s="225" t="s">
        <v>201</v>
      </c>
      <c r="B137" s="228" t="s">
        <v>195</v>
      </c>
      <c r="C137" s="17" t="s">
        <v>28</v>
      </c>
      <c r="D137" s="226">
        <v>3</v>
      </c>
      <c r="E137" s="398"/>
      <c r="F137" s="11">
        <f t="shared" si="9"/>
        <v>0</v>
      </c>
      <c r="H137" s="34"/>
      <c r="I137" s="32"/>
      <c r="J137" s="38"/>
    </row>
    <row r="138" spans="1:10" ht="51">
      <c r="A138" s="225" t="s">
        <v>202</v>
      </c>
      <c r="B138" s="228" t="s">
        <v>183</v>
      </c>
      <c r="C138" s="17" t="s">
        <v>28</v>
      </c>
      <c r="D138" s="226">
        <v>1</v>
      </c>
      <c r="E138" s="398"/>
      <c r="F138" s="11">
        <f t="shared" si="9"/>
        <v>0</v>
      </c>
      <c r="H138" s="46"/>
      <c r="I138" s="32"/>
      <c r="J138" s="38"/>
    </row>
    <row r="139" spans="1:10" ht="51">
      <c r="A139" s="225" t="s">
        <v>203</v>
      </c>
      <c r="B139" s="228" t="s">
        <v>274</v>
      </c>
      <c r="C139" s="17" t="s">
        <v>28</v>
      </c>
      <c r="D139" s="226">
        <v>1</v>
      </c>
      <c r="E139" s="398"/>
      <c r="F139" s="11">
        <f t="shared" si="9"/>
        <v>0</v>
      </c>
      <c r="H139" s="46"/>
      <c r="I139" s="32"/>
      <c r="J139" s="38"/>
    </row>
    <row r="140" spans="1:10" ht="51">
      <c r="A140" s="225" t="s">
        <v>204</v>
      </c>
      <c r="B140" s="228" t="s">
        <v>196</v>
      </c>
      <c r="C140" s="17" t="s">
        <v>28</v>
      </c>
      <c r="D140" s="226">
        <v>3</v>
      </c>
      <c r="E140" s="398"/>
      <c r="F140" s="11">
        <f t="shared" si="9"/>
        <v>0</v>
      </c>
      <c r="H140" s="46"/>
      <c r="I140" s="32"/>
      <c r="J140" s="38"/>
    </row>
    <row r="141" spans="1:10" ht="51">
      <c r="A141" s="225" t="s">
        <v>205</v>
      </c>
      <c r="B141" s="228" t="s">
        <v>197</v>
      </c>
      <c r="C141" s="17" t="s">
        <v>28</v>
      </c>
      <c r="D141" s="226">
        <v>3</v>
      </c>
      <c r="E141" s="398"/>
      <c r="F141" s="11">
        <f t="shared" si="9"/>
        <v>0</v>
      </c>
      <c r="H141" s="46"/>
      <c r="I141" s="32"/>
      <c r="J141" s="38"/>
    </row>
    <row r="142" spans="1:10" ht="51">
      <c r="A142" s="227" t="s">
        <v>684</v>
      </c>
      <c r="B142" s="228" t="s">
        <v>906</v>
      </c>
      <c r="C142" s="17" t="s">
        <v>28</v>
      </c>
      <c r="D142" s="226">
        <v>3</v>
      </c>
      <c r="E142" s="398"/>
      <c r="F142" s="11">
        <f t="shared" si="9"/>
        <v>0</v>
      </c>
      <c r="H142" s="46"/>
      <c r="I142" s="32"/>
      <c r="J142" s="38"/>
    </row>
    <row r="143" spans="1:10" ht="51">
      <c r="A143" s="227" t="s">
        <v>209</v>
      </c>
      <c r="B143" s="228" t="s">
        <v>685</v>
      </c>
      <c r="C143" s="17" t="s">
        <v>28</v>
      </c>
      <c r="D143" s="226">
        <v>19</v>
      </c>
      <c r="E143" s="398"/>
      <c r="F143" s="11">
        <f t="shared" si="9"/>
        <v>0</v>
      </c>
      <c r="H143" s="46"/>
      <c r="I143" s="32"/>
      <c r="J143" s="38"/>
    </row>
    <row r="144" spans="1:10" ht="51">
      <c r="A144" s="227" t="s">
        <v>237</v>
      </c>
      <c r="B144" s="228" t="s">
        <v>907</v>
      </c>
      <c r="C144" s="17" t="s">
        <v>28</v>
      </c>
      <c r="D144" s="226">
        <v>4</v>
      </c>
      <c r="E144" s="398"/>
      <c r="F144" s="11">
        <f t="shared" si="9"/>
        <v>0</v>
      </c>
      <c r="H144" s="34"/>
      <c r="I144" s="32"/>
      <c r="J144" s="38"/>
    </row>
    <row r="145" spans="1:10" ht="51">
      <c r="A145" s="225" t="s">
        <v>277</v>
      </c>
      <c r="B145" s="228" t="s">
        <v>686</v>
      </c>
      <c r="C145" s="17" t="s">
        <v>28</v>
      </c>
      <c r="D145" s="226">
        <v>2</v>
      </c>
      <c r="E145" s="398"/>
      <c r="F145" s="11">
        <f t="shared" si="9"/>
        <v>0</v>
      </c>
      <c r="H145" s="34"/>
      <c r="I145" s="49"/>
      <c r="J145" s="38"/>
    </row>
    <row r="146" spans="1:10" ht="51">
      <c r="A146" s="225" t="s">
        <v>278</v>
      </c>
      <c r="B146" s="228" t="s">
        <v>687</v>
      </c>
      <c r="C146" s="17" t="s">
        <v>28</v>
      </c>
      <c r="D146" s="226">
        <v>12</v>
      </c>
      <c r="E146" s="398"/>
      <c r="F146" s="11">
        <f t="shared" si="9"/>
        <v>0</v>
      </c>
      <c r="H146" s="34"/>
      <c r="I146" s="32"/>
      <c r="J146" s="38"/>
    </row>
    <row r="147" spans="1:10" ht="51">
      <c r="A147" s="225" t="s">
        <v>279</v>
      </c>
      <c r="B147" s="228" t="s">
        <v>688</v>
      </c>
      <c r="C147" s="17" t="s">
        <v>28</v>
      </c>
      <c r="D147" s="226">
        <v>10</v>
      </c>
      <c r="E147" s="398"/>
      <c r="F147" s="11">
        <f t="shared" si="9"/>
        <v>0</v>
      </c>
      <c r="H147" s="34"/>
      <c r="I147" s="33"/>
      <c r="J147" s="34"/>
    </row>
    <row r="148" spans="1:10" ht="51">
      <c r="A148" s="225" t="s">
        <v>280</v>
      </c>
      <c r="B148" s="228" t="s">
        <v>275</v>
      </c>
      <c r="C148" s="17" t="s">
        <v>28</v>
      </c>
      <c r="D148" s="226">
        <v>1</v>
      </c>
      <c r="E148" s="398"/>
      <c r="F148" s="11">
        <f t="shared" si="9"/>
        <v>0</v>
      </c>
      <c r="H148" s="34"/>
      <c r="I148" s="59"/>
      <c r="J148" s="34"/>
    </row>
    <row r="149" spans="1:10" ht="51">
      <c r="A149" s="225" t="s">
        <v>281</v>
      </c>
      <c r="B149" s="228" t="s">
        <v>276</v>
      </c>
      <c r="C149" s="17" t="s">
        <v>28</v>
      </c>
      <c r="D149" s="226">
        <v>2</v>
      </c>
      <c r="E149" s="398"/>
      <c r="F149" s="11">
        <f t="shared" si="9"/>
        <v>0</v>
      </c>
      <c r="H149" s="34"/>
      <c r="I149" s="34"/>
      <c r="J149" s="34"/>
    </row>
    <row r="150" spans="1:10" ht="25.5">
      <c r="A150" s="225" t="s">
        <v>69</v>
      </c>
      <c r="B150" s="228" t="s">
        <v>68</v>
      </c>
      <c r="C150" s="53" t="s">
        <v>28</v>
      </c>
      <c r="D150" s="226">
        <v>18</v>
      </c>
      <c r="E150" s="398"/>
      <c r="F150" s="11">
        <f t="shared" si="9"/>
        <v>0</v>
      </c>
      <c r="H150" s="34"/>
      <c r="I150" s="34"/>
      <c r="J150" s="34"/>
    </row>
    <row r="151" spans="1:10" ht="38.25">
      <c r="A151" s="225" t="s">
        <v>207</v>
      </c>
      <c r="B151" s="62" t="s">
        <v>208</v>
      </c>
      <c r="C151" s="53" t="s">
        <v>28</v>
      </c>
      <c r="D151" s="11">
        <v>64</v>
      </c>
      <c r="E151" s="398"/>
      <c r="F151" s="11">
        <f t="shared" si="9"/>
        <v>0</v>
      </c>
      <c r="H151" s="34"/>
      <c r="I151" s="34"/>
      <c r="J151" s="34"/>
    </row>
    <row r="152" spans="1:10" ht="38.25">
      <c r="A152" s="225" t="s">
        <v>181</v>
      </c>
      <c r="B152" s="228" t="s">
        <v>182</v>
      </c>
      <c r="C152" s="53" t="s">
        <v>28</v>
      </c>
      <c r="D152" s="226">
        <v>64</v>
      </c>
      <c r="E152" s="398"/>
      <c r="F152" s="11">
        <f t="shared" si="9"/>
        <v>0</v>
      </c>
      <c r="H152" s="34"/>
      <c r="I152" s="34"/>
      <c r="J152" s="38"/>
    </row>
    <row r="153" spans="1:10" ht="38.25">
      <c r="A153" s="227" t="s">
        <v>282</v>
      </c>
      <c r="B153" s="65" t="s">
        <v>99</v>
      </c>
      <c r="C153" s="17" t="s">
        <v>74</v>
      </c>
      <c r="D153" s="11">
        <v>307.5</v>
      </c>
      <c r="E153" s="398"/>
      <c r="F153" s="11">
        <f t="shared" si="9"/>
        <v>0</v>
      </c>
      <c r="H153" s="34"/>
      <c r="I153" s="34"/>
      <c r="J153" s="38"/>
    </row>
    <row r="154" spans="1:10" ht="25.5">
      <c r="A154" s="227" t="s">
        <v>297</v>
      </c>
      <c r="B154" s="65" t="s">
        <v>238</v>
      </c>
      <c r="C154" s="17" t="s">
        <v>28</v>
      </c>
      <c r="D154" s="11">
        <v>8</v>
      </c>
      <c r="E154" s="398"/>
      <c r="F154" s="11">
        <f t="shared" si="9"/>
        <v>0</v>
      </c>
      <c r="H154" s="34"/>
      <c r="I154" s="34"/>
      <c r="J154" s="38"/>
    </row>
    <row r="155" spans="1:10" ht="12.75">
      <c r="A155" s="244"/>
      <c r="B155" s="238" t="s">
        <v>4</v>
      </c>
      <c r="C155" s="231"/>
      <c r="D155" s="232"/>
      <c r="E155" s="13"/>
      <c r="F155" s="13">
        <f>SUM(F119:F154)</f>
        <v>0</v>
      </c>
      <c r="H155" s="34"/>
      <c r="I155" s="34"/>
      <c r="J155" s="38"/>
    </row>
    <row r="156" spans="1:10" ht="12.75">
      <c r="A156" s="244"/>
      <c r="B156" s="245"/>
      <c r="C156" s="246"/>
      <c r="D156" s="247"/>
      <c r="E156" s="11"/>
      <c r="F156" s="11"/>
      <c r="H156" s="34"/>
      <c r="I156" s="34"/>
      <c r="J156" s="38"/>
    </row>
    <row r="157" spans="1:10" ht="12.75">
      <c r="A157" s="244"/>
      <c r="B157" s="245"/>
      <c r="C157" s="246"/>
      <c r="D157" s="247"/>
      <c r="E157" s="11"/>
      <c r="F157" s="11"/>
      <c r="H157" s="34"/>
      <c r="I157" s="34"/>
      <c r="J157" s="38"/>
    </row>
    <row r="158" spans="1:10" ht="12.75">
      <c r="A158" s="222" t="s">
        <v>15</v>
      </c>
      <c r="B158" s="223" t="s">
        <v>35</v>
      </c>
      <c r="C158" s="246"/>
      <c r="D158" s="247"/>
      <c r="E158" s="11"/>
      <c r="F158" s="11"/>
      <c r="H158" s="34"/>
      <c r="I158" s="34"/>
      <c r="J158" s="38"/>
    </row>
    <row r="159" spans="1:10" ht="14.25">
      <c r="A159" s="225" t="s">
        <v>240</v>
      </c>
      <c r="B159" s="65" t="s">
        <v>239</v>
      </c>
      <c r="C159" s="17" t="s">
        <v>29</v>
      </c>
      <c r="D159" s="226">
        <f>8+87+44</f>
        <v>139</v>
      </c>
      <c r="E159" s="398"/>
      <c r="F159" s="11">
        <f>ROUND(ROUND(D159,2)*ROUND(E159,2),2)</f>
        <v>0</v>
      </c>
      <c r="H159" s="34"/>
      <c r="I159" s="34"/>
      <c r="J159" s="38"/>
    </row>
    <row r="160" spans="1:10" ht="14.25">
      <c r="A160" s="225" t="s">
        <v>134</v>
      </c>
      <c r="B160" s="65" t="s">
        <v>241</v>
      </c>
      <c r="C160" s="17" t="s">
        <v>29</v>
      </c>
      <c r="D160" s="226">
        <v>7</v>
      </c>
      <c r="E160" s="398"/>
      <c r="F160" s="11">
        <f aca="true" t="shared" si="10" ref="F160:F185">ROUND(ROUND(D160,2)*ROUND(E160,2),2)</f>
        <v>0</v>
      </c>
      <c r="H160" s="34"/>
      <c r="I160" s="34"/>
      <c r="J160" s="38"/>
    </row>
    <row r="161" spans="1:10" ht="25.5">
      <c r="A161" s="225" t="s">
        <v>261</v>
      </c>
      <c r="B161" s="65" t="s">
        <v>262</v>
      </c>
      <c r="C161" s="17" t="s">
        <v>29</v>
      </c>
      <c r="D161" s="226">
        <f>44+198+74+17+39</f>
        <v>372</v>
      </c>
      <c r="E161" s="398"/>
      <c r="F161" s="11">
        <f t="shared" si="10"/>
        <v>0</v>
      </c>
      <c r="H161" s="34"/>
      <c r="I161" s="34"/>
      <c r="J161" s="38"/>
    </row>
    <row r="162" spans="1:10" ht="42.75" customHeight="1">
      <c r="A162" s="225" t="s">
        <v>242</v>
      </c>
      <c r="B162" s="65" t="s">
        <v>243</v>
      </c>
      <c r="C162" s="17" t="s">
        <v>244</v>
      </c>
      <c r="D162" s="226">
        <f>1465+2075+827+190+440</f>
        <v>4997</v>
      </c>
      <c r="E162" s="398"/>
      <c r="F162" s="11">
        <f t="shared" si="10"/>
        <v>0</v>
      </c>
      <c r="H162" s="34"/>
      <c r="I162" s="34"/>
      <c r="J162" s="59"/>
    </row>
    <row r="163" spans="1:10" ht="25.5">
      <c r="A163" s="225" t="s">
        <v>245</v>
      </c>
      <c r="B163" s="65" t="s">
        <v>246</v>
      </c>
      <c r="C163" s="17" t="s">
        <v>78</v>
      </c>
      <c r="D163" s="226">
        <f>1.5+2.5+6+1+0.5+0.5</f>
        <v>12</v>
      </c>
      <c r="E163" s="398"/>
      <c r="F163" s="11">
        <f t="shared" si="10"/>
        <v>0</v>
      </c>
      <c r="H163" s="34"/>
      <c r="I163" s="34"/>
      <c r="J163" s="59"/>
    </row>
    <row r="164" spans="1:10" ht="38.25">
      <c r="A164" s="225" t="s">
        <v>257</v>
      </c>
      <c r="B164" s="65" t="s">
        <v>258</v>
      </c>
      <c r="C164" s="17" t="s">
        <v>78</v>
      </c>
      <c r="D164" s="226">
        <v>17</v>
      </c>
      <c r="E164" s="398"/>
      <c r="F164" s="11">
        <f t="shared" si="10"/>
        <v>0</v>
      </c>
      <c r="H164" s="34"/>
      <c r="I164" s="34"/>
      <c r="J164" s="32"/>
    </row>
    <row r="165" spans="1:10" ht="38.25">
      <c r="A165" s="64" t="s">
        <v>247</v>
      </c>
      <c r="B165" s="65" t="s">
        <v>249</v>
      </c>
      <c r="C165" s="17" t="s">
        <v>78</v>
      </c>
      <c r="D165" s="226">
        <f>2+18</f>
        <v>20</v>
      </c>
      <c r="E165" s="398"/>
      <c r="F165" s="11">
        <f t="shared" si="10"/>
        <v>0</v>
      </c>
      <c r="H165" s="34"/>
      <c r="I165" s="34"/>
      <c r="J165" s="33"/>
    </row>
    <row r="166" spans="1:10" ht="38.25">
      <c r="A166" s="64" t="s">
        <v>259</v>
      </c>
      <c r="B166" s="65" t="s">
        <v>260</v>
      </c>
      <c r="C166" s="17" t="s">
        <v>78</v>
      </c>
      <c r="D166" s="226">
        <f>9+20+17+2+5</f>
        <v>53</v>
      </c>
      <c r="E166" s="398"/>
      <c r="F166" s="11">
        <f t="shared" si="10"/>
        <v>0</v>
      </c>
      <c r="H166" s="34"/>
      <c r="I166" s="34"/>
      <c r="J166" s="33"/>
    </row>
    <row r="167" spans="1:10" ht="38.25">
      <c r="A167" s="64" t="s">
        <v>248</v>
      </c>
      <c r="B167" s="65" t="s">
        <v>250</v>
      </c>
      <c r="C167" s="17" t="s">
        <v>78</v>
      </c>
      <c r="D167" s="226">
        <v>1.3</v>
      </c>
      <c r="E167" s="398"/>
      <c r="F167" s="11">
        <f t="shared" si="10"/>
        <v>0</v>
      </c>
      <c r="H167" s="34"/>
      <c r="I167" s="34"/>
      <c r="J167" s="32"/>
    </row>
    <row r="168" spans="1:10" ht="63.75">
      <c r="A168" s="225" t="s">
        <v>135</v>
      </c>
      <c r="B168" s="56" t="s">
        <v>689</v>
      </c>
      <c r="C168" s="17" t="s">
        <v>43</v>
      </c>
      <c r="D168" s="248">
        <v>12</v>
      </c>
      <c r="E168" s="398"/>
      <c r="F168" s="11">
        <f t="shared" si="10"/>
        <v>0</v>
      </c>
      <c r="H168" s="34"/>
      <c r="I168" s="34"/>
      <c r="J168" s="32"/>
    </row>
    <row r="169" spans="1:10" ht="153">
      <c r="A169" s="225" t="s">
        <v>136</v>
      </c>
      <c r="B169" s="455" t="s">
        <v>908</v>
      </c>
      <c r="C169" s="17"/>
      <c r="D169" s="248"/>
      <c r="E169" s="456"/>
      <c r="F169" s="11"/>
      <c r="H169" s="34"/>
      <c r="I169" s="34"/>
      <c r="J169" s="32"/>
    </row>
    <row r="170" spans="1:10" ht="12.75">
      <c r="A170" s="225"/>
      <c r="B170" s="457" t="s">
        <v>910</v>
      </c>
      <c r="C170" s="17" t="s">
        <v>909</v>
      </c>
      <c r="D170" s="248">
        <v>18</v>
      </c>
      <c r="E170" s="398"/>
      <c r="F170" s="11">
        <f t="shared" si="10"/>
        <v>0</v>
      </c>
      <c r="H170" s="34"/>
      <c r="I170" s="34"/>
      <c r="J170" s="32"/>
    </row>
    <row r="171" spans="1:10" ht="12.75">
      <c r="A171" s="225"/>
      <c r="B171" s="457" t="s">
        <v>911</v>
      </c>
      <c r="C171" s="17" t="s">
        <v>909</v>
      </c>
      <c r="D171" s="248">
        <v>18</v>
      </c>
      <c r="E171" s="398"/>
      <c r="F171" s="11">
        <f t="shared" si="10"/>
        <v>0</v>
      </c>
      <c r="H171" s="34"/>
      <c r="I171" s="34"/>
      <c r="J171" s="32"/>
    </row>
    <row r="172" spans="1:10" ht="38.25">
      <c r="A172" s="225" t="s">
        <v>283</v>
      </c>
      <c r="B172" s="65" t="s">
        <v>288</v>
      </c>
      <c r="C172" s="17" t="s">
        <v>29</v>
      </c>
      <c r="D172" s="226">
        <v>115</v>
      </c>
      <c r="E172" s="398"/>
      <c r="F172" s="11">
        <f t="shared" si="10"/>
        <v>0</v>
      </c>
      <c r="H172" s="34"/>
      <c r="I172" s="34"/>
      <c r="J172" s="32"/>
    </row>
    <row r="173" spans="1:10" ht="76.5">
      <c r="A173" s="225" t="s">
        <v>137</v>
      </c>
      <c r="B173" s="65" t="s">
        <v>862</v>
      </c>
      <c r="C173" s="17" t="s">
        <v>29</v>
      </c>
      <c r="D173" s="11">
        <v>101</v>
      </c>
      <c r="E173" s="398"/>
      <c r="F173" s="11">
        <f t="shared" si="10"/>
        <v>0</v>
      </c>
      <c r="H173" s="34"/>
      <c r="I173" s="34"/>
      <c r="J173" s="58"/>
    </row>
    <row r="174" spans="1:10" ht="25.5">
      <c r="A174" s="225" t="s">
        <v>138</v>
      </c>
      <c r="B174" s="65" t="s">
        <v>267</v>
      </c>
      <c r="C174" s="17" t="s">
        <v>29</v>
      </c>
      <c r="D174" s="11">
        <v>118</v>
      </c>
      <c r="E174" s="398"/>
      <c r="F174" s="11">
        <f t="shared" si="10"/>
        <v>0</v>
      </c>
      <c r="H174" s="34"/>
      <c r="I174" s="34"/>
      <c r="J174" s="58"/>
    </row>
    <row r="175" spans="1:10" ht="51">
      <c r="A175" s="225" t="s">
        <v>133</v>
      </c>
      <c r="B175" s="65" t="s">
        <v>690</v>
      </c>
      <c r="C175" s="17" t="s">
        <v>43</v>
      </c>
      <c r="D175" s="11">
        <v>37</v>
      </c>
      <c r="E175" s="398"/>
      <c r="F175" s="11">
        <f t="shared" si="10"/>
        <v>0</v>
      </c>
      <c r="H175" s="34"/>
      <c r="I175" s="34"/>
      <c r="J175" s="58"/>
    </row>
    <row r="176" spans="1:10" ht="38.25">
      <c r="A176" s="225" t="s">
        <v>139</v>
      </c>
      <c r="B176" s="65" t="s">
        <v>691</v>
      </c>
      <c r="C176" s="17" t="s">
        <v>43</v>
      </c>
      <c r="D176" s="11">
        <v>15</v>
      </c>
      <c r="E176" s="398"/>
      <c r="F176" s="11">
        <f t="shared" si="10"/>
        <v>0</v>
      </c>
      <c r="H176" s="34"/>
      <c r="I176" s="34"/>
      <c r="J176" s="58"/>
    </row>
    <row r="177" spans="1:10" ht="38.25">
      <c r="A177" s="225" t="s">
        <v>140</v>
      </c>
      <c r="B177" s="65" t="s">
        <v>692</v>
      </c>
      <c r="C177" s="17" t="s">
        <v>43</v>
      </c>
      <c r="D177" s="226">
        <v>67</v>
      </c>
      <c r="E177" s="398"/>
      <c r="F177" s="11">
        <f t="shared" si="10"/>
        <v>0</v>
      </c>
      <c r="H177" s="34"/>
      <c r="I177" s="34"/>
      <c r="J177" s="58"/>
    </row>
    <row r="178" spans="1:10" ht="38.25">
      <c r="A178" s="225" t="s">
        <v>141</v>
      </c>
      <c r="B178" s="65" t="s">
        <v>693</v>
      </c>
      <c r="C178" s="17" t="s">
        <v>43</v>
      </c>
      <c r="D178" s="226">
        <v>48</v>
      </c>
      <c r="E178" s="398"/>
      <c r="F178" s="11">
        <f t="shared" si="10"/>
        <v>0</v>
      </c>
      <c r="H178" s="34"/>
      <c r="I178" s="34"/>
      <c r="J178" s="58"/>
    </row>
    <row r="179" spans="1:10" ht="15" customHeight="1">
      <c r="A179" s="225" t="s">
        <v>164</v>
      </c>
      <c r="B179" s="65" t="s">
        <v>287</v>
      </c>
      <c r="C179" s="17" t="s">
        <v>29</v>
      </c>
      <c r="D179" s="226">
        <v>130</v>
      </c>
      <c r="E179" s="398"/>
      <c r="F179" s="11">
        <f t="shared" si="10"/>
        <v>0</v>
      </c>
      <c r="H179" s="34"/>
      <c r="I179" s="34"/>
      <c r="J179" s="34"/>
    </row>
    <row r="180" spans="1:10" ht="38.25">
      <c r="A180" s="225" t="s">
        <v>186</v>
      </c>
      <c r="B180" s="56" t="s">
        <v>185</v>
      </c>
      <c r="C180" s="17" t="s">
        <v>29</v>
      </c>
      <c r="D180" s="249">
        <v>34</v>
      </c>
      <c r="E180" s="398"/>
      <c r="F180" s="11">
        <f t="shared" si="10"/>
        <v>0</v>
      </c>
      <c r="H180" s="34"/>
      <c r="I180" s="34"/>
      <c r="J180" s="34"/>
    </row>
    <row r="181" spans="1:10" ht="25.5">
      <c r="A181" s="225" t="s">
        <v>302</v>
      </c>
      <c r="B181" s="56" t="s">
        <v>286</v>
      </c>
      <c r="C181" s="17" t="s">
        <v>29</v>
      </c>
      <c r="D181" s="249">
        <v>50</v>
      </c>
      <c r="E181" s="398"/>
      <c r="F181" s="11">
        <f t="shared" si="10"/>
        <v>0</v>
      </c>
      <c r="H181" s="34"/>
      <c r="I181" s="34"/>
      <c r="J181" s="34"/>
    </row>
    <row r="182" spans="1:10" ht="12.75">
      <c r="A182" s="225" t="s">
        <v>303</v>
      </c>
      <c r="B182" s="56" t="s">
        <v>298</v>
      </c>
      <c r="C182" s="17" t="s">
        <v>28</v>
      </c>
      <c r="D182" s="249">
        <v>23</v>
      </c>
      <c r="E182" s="398"/>
      <c r="F182" s="11">
        <f t="shared" si="10"/>
        <v>0</v>
      </c>
      <c r="H182" s="34"/>
      <c r="I182" s="34"/>
      <c r="J182" s="34"/>
    </row>
    <row r="183" spans="1:10" ht="12.75">
      <c r="A183" s="225" t="s">
        <v>304</v>
      </c>
      <c r="B183" s="56" t="s">
        <v>299</v>
      </c>
      <c r="C183" s="17" t="s">
        <v>28</v>
      </c>
      <c r="D183" s="249">
        <v>5</v>
      </c>
      <c r="E183" s="398"/>
      <c r="F183" s="11">
        <f t="shared" si="10"/>
        <v>0</v>
      </c>
      <c r="H183" s="34"/>
      <c r="I183" s="34"/>
      <c r="J183" s="32"/>
    </row>
    <row r="184" spans="1:10" ht="25.5">
      <c r="A184" s="225" t="s">
        <v>305</v>
      </c>
      <c r="B184" s="56" t="s">
        <v>300</v>
      </c>
      <c r="C184" s="17" t="s">
        <v>28</v>
      </c>
      <c r="D184" s="249">
        <v>1</v>
      </c>
      <c r="E184" s="398"/>
      <c r="F184" s="11">
        <f t="shared" si="10"/>
        <v>0</v>
      </c>
      <c r="H184" s="34"/>
      <c r="I184" s="34"/>
      <c r="J184" s="32"/>
    </row>
    <row r="185" spans="1:10" ht="25.5">
      <c r="A185" s="225" t="s">
        <v>694</v>
      </c>
      <c r="B185" s="56" t="s">
        <v>301</v>
      </c>
      <c r="C185" s="17" t="s">
        <v>28</v>
      </c>
      <c r="D185" s="249">
        <v>1</v>
      </c>
      <c r="E185" s="398"/>
      <c r="F185" s="11">
        <f t="shared" si="10"/>
        <v>0</v>
      </c>
      <c r="H185" s="34"/>
      <c r="I185" s="34"/>
      <c r="J185" s="57"/>
    </row>
    <row r="186" spans="1:10" ht="12.75">
      <c r="A186" s="227"/>
      <c r="B186" s="238" t="s">
        <v>5</v>
      </c>
      <c r="C186" s="231"/>
      <c r="D186" s="232"/>
      <c r="E186" s="68"/>
      <c r="F186" s="13">
        <f>SUM(F159:F185)</f>
        <v>0</v>
      </c>
      <c r="H186" s="34"/>
      <c r="I186" s="34"/>
      <c r="J186" s="57"/>
    </row>
    <row r="187" spans="1:10" ht="12.75">
      <c r="A187" s="227"/>
      <c r="B187" s="239"/>
      <c r="C187" s="231"/>
      <c r="D187" s="232"/>
      <c r="E187" s="13"/>
      <c r="F187" s="13"/>
      <c r="H187" s="34"/>
      <c r="I187" s="34"/>
      <c r="J187" s="57"/>
    </row>
    <row r="188" spans="1:10" ht="12.75">
      <c r="A188" s="227"/>
      <c r="B188" s="239"/>
      <c r="C188" s="231"/>
      <c r="D188" s="232"/>
      <c r="E188" s="13"/>
      <c r="F188" s="13"/>
      <c r="H188" s="34"/>
      <c r="I188" s="34"/>
      <c r="J188" s="57"/>
    </row>
    <row r="189" spans="1:10" ht="12.75">
      <c r="A189" s="250" t="s">
        <v>9</v>
      </c>
      <c r="B189" s="223" t="s">
        <v>36</v>
      </c>
      <c r="C189" s="231"/>
      <c r="D189" s="232"/>
      <c r="E189" s="13"/>
      <c r="F189" s="13"/>
      <c r="H189" s="34"/>
      <c r="I189" s="34"/>
      <c r="J189" s="57"/>
    </row>
    <row r="190" spans="1:10" ht="25.5">
      <c r="A190" s="227" t="s">
        <v>40</v>
      </c>
      <c r="B190" s="240" t="s">
        <v>41</v>
      </c>
      <c r="C190" s="17" t="s">
        <v>28</v>
      </c>
      <c r="D190" s="226">
        <v>53</v>
      </c>
      <c r="E190" s="398"/>
      <c r="F190" s="11">
        <f>ROUND(ROUND(D190,2)*ROUND(E190,2),2)</f>
        <v>0</v>
      </c>
      <c r="H190" s="34"/>
      <c r="I190" s="34"/>
      <c r="J190" s="57"/>
    </row>
    <row r="191" spans="1:10" ht="38.25">
      <c r="A191" s="227" t="s">
        <v>695</v>
      </c>
      <c r="B191" s="228" t="s">
        <v>696</v>
      </c>
      <c r="C191" s="17" t="s">
        <v>28</v>
      </c>
      <c r="D191" s="226">
        <v>4</v>
      </c>
      <c r="E191" s="398"/>
      <c r="F191" s="11">
        <f aca="true" t="shared" si="11" ref="F191:F224">ROUND(ROUND(D191,2)*ROUND(E191,2),2)</f>
        <v>0</v>
      </c>
      <c r="H191" s="34"/>
      <c r="I191" s="34"/>
      <c r="J191" s="45"/>
    </row>
    <row r="192" spans="1:10" ht="38.25">
      <c r="A192" s="227" t="s">
        <v>697</v>
      </c>
      <c r="B192" s="228" t="s">
        <v>698</v>
      </c>
      <c r="C192" s="17" t="s">
        <v>28</v>
      </c>
      <c r="D192" s="226">
        <v>4</v>
      </c>
      <c r="E192" s="398"/>
      <c r="F192" s="11">
        <f t="shared" si="11"/>
        <v>0</v>
      </c>
      <c r="H192" s="34"/>
      <c r="I192" s="34"/>
      <c r="J192" s="10"/>
    </row>
    <row r="193" spans="1:10" ht="38.25">
      <c r="A193" s="227" t="s">
        <v>163</v>
      </c>
      <c r="B193" s="228" t="s">
        <v>699</v>
      </c>
      <c r="C193" s="17" t="s">
        <v>28</v>
      </c>
      <c r="D193" s="226">
        <v>7</v>
      </c>
      <c r="E193" s="398"/>
      <c r="F193" s="11">
        <f t="shared" si="11"/>
        <v>0</v>
      </c>
      <c r="H193" s="34"/>
      <c r="I193" s="34"/>
      <c r="J193" s="10"/>
    </row>
    <row r="194" spans="1:10" ht="38.25">
      <c r="A194" s="225" t="s">
        <v>83</v>
      </c>
      <c r="B194" s="228" t="s">
        <v>84</v>
      </c>
      <c r="C194" s="53" t="s">
        <v>28</v>
      </c>
      <c r="D194" s="2">
        <v>8</v>
      </c>
      <c r="E194" s="398"/>
      <c r="F194" s="11">
        <f t="shared" si="11"/>
        <v>0</v>
      </c>
      <c r="H194" s="34"/>
      <c r="I194" s="34"/>
      <c r="J194" s="10"/>
    </row>
    <row r="195" spans="1:10" ht="38.25">
      <c r="A195" s="225" t="s">
        <v>147</v>
      </c>
      <c r="B195" s="228" t="s">
        <v>148</v>
      </c>
      <c r="C195" s="53" t="s">
        <v>28</v>
      </c>
      <c r="D195" s="2">
        <v>20</v>
      </c>
      <c r="E195" s="398"/>
      <c r="F195" s="11">
        <f t="shared" si="11"/>
        <v>0</v>
      </c>
      <c r="H195" s="34"/>
      <c r="I195" s="34"/>
      <c r="J195" s="10"/>
    </row>
    <row r="196" spans="1:10" ht="38.25">
      <c r="A196" s="225" t="s">
        <v>700</v>
      </c>
      <c r="B196" s="228" t="s">
        <v>701</v>
      </c>
      <c r="C196" s="53" t="s">
        <v>28</v>
      </c>
      <c r="D196" s="2">
        <v>8</v>
      </c>
      <c r="E196" s="398"/>
      <c r="F196" s="11">
        <f t="shared" si="11"/>
        <v>0</v>
      </c>
      <c r="H196" s="34"/>
      <c r="I196" s="34"/>
      <c r="J196" s="10"/>
    </row>
    <row r="197" spans="1:10" ht="38.25">
      <c r="A197" s="225" t="s">
        <v>149</v>
      </c>
      <c r="B197" s="228" t="s">
        <v>702</v>
      </c>
      <c r="C197" s="53" t="s">
        <v>28</v>
      </c>
      <c r="D197" s="2">
        <v>3</v>
      </c>
      <c r="E197" s="398"/>
      <c r="F197" s="11">
        <f t="shared" si="11"/>
        <v>0</v>
      </c>
      <c r="H197" s="34"/>
      <c r="I197" s="34"/>
      <c r="J197" s="60"/>
    </row>
    <row r="198" spans="1:10" ht="51">
      <c r="A198" s="225" t="s">
        <v>170</v>
      </c>
      <c r="B198" s="228" t="s">
        <v>703</v>
      </c>
      <c r="C198" s="53" t="s">
        <v>28</v>
      </c>
      <c r="D198" s="2">
        <v>4</v>
      </c>
      <c r="E198" s="398"/>
      <c r="F198" s="11">
        <f t="shared" si="11"/>
        <v>0</v>
      </c>
      <c r="H198" s="34"/>
      <c r="I198" s="34"/>
      <c r="J198" s="60"/>
    </row>
    <row r="199" spans="1:10" ht="51">
      <c r="A199" s="225" t="s">
        <v>210</v>
      </c>
      <c r="B199" s="228" t="s">
        <v>704</v>
      </c>
      <c r="C199" s="53" t="s">
        <v>28</v>
      </c>
      <c r="D199" s="2">
        <v>12</v>
      </c>
      <c r="E199" s="398"/>
      <c r="F199" s="11">
        <f t="shared" si="11"/>
        <v>0</v>
      </c>
      <c r="H199" s="34"/>
      <c r="I199" s="34"/>
      <c r="J199" s="60"/>
    </row>
    <row r="200" spans="1:10" ht="38.25">
      <c r="A200" s="225" t="s">
        <v>212</v>
      </c>
      <c r="B200" s="228" t="s">
        <v>705</v>
      </c>
      <c r="C200" s="53" t="s">
        <v>28</v>
      </c>
      <c r="D200" s="2">
        <v>16</v>
      </c>
      <c r="E200" s="398"/>
      <c r="F200" s="11">
        <f t="shared" si="11"/>
        <v>0</v>
      </c>
      <c r="H200" s="34"/>
      <c r="I200" s="34"/>
      <c r="J200" s="10"/>
    </row>
    <row r="201" spans="1:10" ht="51">
      <c r="A201" s="225" t="s">
        <v>214</v>
      </c>
      <c r="B201" s="228" t="s">
        <v>706</v>
      </c>
      <c r="C201" s="53" t="s">
        <v>28</v>
      </c>
      <c r="D201" s="2">
        <v>12</v>
      </c>
      <c r="E201" s="398"/>
      <c r="F201" s="11">
        <f t="shared" si="11"/>
        <v>0</v>
      </c>
      <c r="H201" s="34"/>
      <c r="I201" s="34"/>
      <c r="J201" s="10"/>
    </row>
    <row r="202" spans="1:10" ht="38.25">
      <c r="A202" s="225" t="s">
        <v>707</v>
      </c>
      <c r="B202" s="228" t="s">
        <v>708</v>
      </c>
      <c r="C202" s="53" t="s">
        <v>28</v>
      </c>
      <c r="D202" s="2">
        <v>9</v>
      </c>
      <c r="E202" s="398"/>
      <c r="F202" s="11">
        <f t="shared" si="11"/>
        <v>0</v>
      </c>
      <c r="H202" s="34"/>
      <c r="I202" s="34"/>
      <c r="J202" s="32"/>
    </row>
    <row r="203" spans="1:10" ht="51">
      <c r="A203" s="225" t="s">
        <v>709</v>
      </c>
      <c r="B203" s="228" t="s">
        <v>710</v>
      </c>
      <c r="C203" s="53" t="s">
        <v>28</v>
      </c>
      <c r="D203" s="2">
        <v>1</v>
      </c>
      <c r="E203" s="398"/>
      <c r="F203" s="11">
        <f t="shared" si="11"/>
        <v>0</v>
      </c>
      <c r="H203" s="34"/>
      <c r="I203" s="34"/>
      <c r="J203" s="32"/>
    </row>
    <row r="204" spans="1:10" ht="51">
      <c r="A204" s="225" t="s">
        <v>711</v>
      </c>
      <c r="B204" s="228" t="s">
        <v>712</v>
      </c>
      <c r="C204" s="53" t="s">
        <v>28</v>
      </c>
      <c r="D204" s="2">
        <v>4</v>
      </c>
      <c r="E204" s="398"/>
      <c r="F204" s="11">
        <f t="shared" si="11"/>
        <v>0</v>
      </c>
      <c r="H204" s="34"/>
      <c r="I204" s="34"/>
      <c r="J204" s="32"/>
    </row>
    <row r="205" spans="1:10" ht="38.25">
      <c r="A205" s="225" t="s">
        <v>713</v>
      </c>
      <c r="B205" s="228" t="s">
        <v>714</v>
      </c>
      <c r="C205" s="53" t="s">
        <v>28</v>
      </c>
      <c r="D205" s="2">
        <v>9</v>
      </c>
      <c r="E205" s="398"/>
      <c r="F205" s="11">
        <f t="shared" si="11"/>
        <v>0</v>
      </c>
      <c r="H205" s="34"/>
      <c r="I205" s="34"/>
      <c r="J205" s="32"/>
    </row>
    <row r="206" spans="1:10" ht="38.25">
      <c r="A206" s="225" t="s">
        <v>715</v>
      </c>
      <c r="B206" s="228" t="s">
        <v>716</v>
      </c>
      <c r="C206" s="53" t="s">
        <v>28</v>
      </c>
      <c r="D206" s="2">
        <v>2</v>
      </c>
      <c r="E206" s="398"/>
      <c r="F206" s="11">
        <f t="shared" si="11"/>
        <v>0</v>
      </c>
      <c r="H206" s="34"/>
      <c r="I206" s="34"/>
      <c r="J206" s="34"/>
    </row>
    <row r="207" spans="1:10" ht="25.5">
      <c r="A207" s="225" t="s">
        <v>717</v>
      </c>
      <c r="B207" s="228" t="s">
        <v>718</v>
      </c>
      <c r="C207" s="53" t="s">
        <v>28</v>
      </c>
      <c r="D207" s="2">
        <v>4</v>
      </c>
      <c r="E207" s="398"/>
      <c r="F207" s="11">
        <f t="shared" si="11"/>
        <v>0</v>
      </c>
      <c r="H207" s="34"/>
      <c r="I207" s="34"/>
      <c r="J207" s="34"/>
    </row>
    <row r="208" spans="1:10" ht="25.5">
      <c r="A208" s="225" t="s">
        <v>719</v>
      </c>
      <c r="B208" s="228" t="s">
        <v>217</v>
      </c>
      <c r="C208" s="17" t="s">
        <v>28</v>
      </c>
      <c r="D208" s="226">
        <v>5</v>
      </c>
      <c r="E208" s="398"/>
      <c r="F208" s="11">
        <f t="shared" si="11"/>
        <v>0</v>
      </c>
      <c r="H208" s="34"/>
      <c r="I208" s="46"/>
      <c r="J208" s="34"/>
    </row>
    <row r="209" spans="1:10" ht="25.5">
      <c r="A209" s="225" t="s">
        <v>720</v>
      </c>
      <c r="B209" s="56" t="s">
        <v>98</v>
      </c>
      <c r="C209" s="17" t="s">
        <v>74</v>
      </c>
      <c r="D209" s="11">
        <v>2448</v>
      </c>
      <c r="E209" s="398"/>
      <c r="F209" s="11">
        <f t="shared" si="11"/>
        <v>0</v>
      </c>
      <c r="H209" s="34"/>
      <c r="I209" s="46"/>
      <c r="J209" s="54"/>
    </row>
    <row r="210" spans="1:10" ht="65.25">
      <c r="A210" s="227" t="s">
        <v>172</v>
      </c>
      <c r="B210" s="251" t="s">
        <v>171</v>
      </c>
      <c r="C210" s="17" t="s">
        <v>74</v>
      </c>
      <c r="D210" s="11">
        <v>104</v>
      </c>
      <c r="E210" s="398"/>
      <c r="F210" s="11">
        <f t="shared" si="11"/>
        <v>0</v>
      </c>
      <c r="H210" s="34"/>
      <c r="I210" s="46"/>
      <c r="J210" s="54"/>
    </row>
    <row r="211" spans="1:10" ht="89.25">
      <c r="A211" s="252" t="s">
        <v>218</v>
      </c>
      <c r="B211" s="63" t="s">
        <v>219</v>
      </c>
      <c r="C211" s="17" t="s">
        <v>114</v>
      </c>
      <c r="D211" s="11">
        <v>80</v>
      </c>
      <c r="E211" s="398"/>
      <c r="F211" s="11">
        <f t="shared" si="11"/>
        <v>0</v>
      </c>
      <c r="H211" s="34"/>
      <c r="I211" s="34"/>
      <c r="J211" s="54"/>
    </row>
    <row r="212" spans="1:10" ht="52.5">
      <c r="A212" s="252" t="s">
        <v>218</v>
      </c>
      <c r="B212" s="63" t="s">
        <v>721</v>
      </c>
      <c r="C212" s="17" t="s">
        <v>114</v>
      </c>
      <c r="D212" s="11">
        <v>120</v>
      </c>
      <c r="E212" s="398"/>
      <c r="F212" s="11">
        <f t="shared" si="11"/>
        <v>0</v>
      </c>
      <c r="H212" s="34"/>
      <c r="I212" s="34"/>
      <c r="J212" s="54"/>
    </row>
    <row r="213" spans="1:10" ht="65.25">
      <c r="A213" s="227" t="s">
        <v>150</v>
      </c>
      <c r="B213" s="56" t="s">
        <v>174</v>
      </c>
      <c r="C213" s="17" t="s">
        <v>74</v>
      </c>
      <c r="D213" s="11">
        <v>31</v>
      </c>
      <c r="E213" s="398"/>
      <c r="F213" s="11">
        <f t="shared" si="11"/>
        <v>0</v>
      </c>
      <c r="H213" s="34"/>
      <c r="I213" s="34"/>
      <c r="J213" s="54"/>
    </row>
    <row r="214" spans="1:10" ht="65.25">
      <c r="A214" s="253" t="s">
        <v>167</v>
      </c>
      <c r="B214" s="251" t="s">
        <v>168</v>
      </c>
      <c r="C214" s="61" t="s">
        <v>169</v>
      </c>
      <c r="D214" s="60">
        <v>1329</v>
      </c>
      <c r="E214" s="398"/>
      <c r="F214" s="11">
        <f t="shared" si="11"/>
        <v>0</v>
      </c>
      <c r="H214" s="34"/>
      <c r="I214" s="34"/>
      <c r="J214" s="33"/>
    </row>
    <row r="215" spans="1:10" ht="65.25">
      <c r="A215" s="253" t="s">
        <v>176</v>
      </c>
      <c r="B215" s="251" t="s">
        <v>177</v>
      </c>
      <c r="C215" s="61" t="s">
        <v>169</v>
      </c>
      <c r="D215" s="60">
        <v>65</v>
      </c>
      <c r="E215" s="398"/>
      <c r="F215" s="11">
        <f t="shared" si="11"/>
        <v>0</v>
      </c>
      <c r="H215" s="34"/>
      <c r="I215" s="34"/>
      <c r="J215" s="34"/>
    </row>
    <row r="216" spans="1:10" ht="65.25">
      <c r="A216" s="253" t="s">
        <v>173</v>
      </c>
      <c r="B216" s="251" t="s">
        <v>175</v>
      </c>
      <c r="C216" s="61" t="s">
        <v>169</v>
      </c>
      <c r="D216" s="60">
        <v>30</v>
      </c>
      <c r="E216" s="398"/>
      <c r="F216" s="11">
        <f t="shared" si="11"/>
        <v>0</v>
      </c>
      <c r="H216" s="34"/>
      <c r="I216" s="34"/>
      <c r="J216" s="34"/>
    </row>
    <row r="217" spans="1:10" ht="65.25">
      <c r="A217" s="227" t="s">
        <v>151</v>
      </c>
      <c r="B217" s="56" t="s">
        <v>152</v>
      </c>
      <c r="C217" s="17" t="s">
        <v>114</v>
      </c>
      <c r="D217" s="11">
        <v>8.5</v>
      </c>
      <c r="E217" s="398"/>
      <c r="F217" s="11">
        <f t="shared" si="11"/>
        <v>0</v>
      </c>
      <c r="H217" s="34"/>
      <c r="I217" s="34"/>
      <c r="J217" s="34"/>
    </row>
    <row r="218" spans="1:10" ht="69" customHeight="1">
      <c r="A218" s="227" t="s">
        <v>85</v>
      </c>
      <c r="B218" s="56" t="s">
        <v>153</v>
      </c>
      <c r="C218" s="17" t="s">
        <v>114</v>
      </c>
      <c r="D218" s="11">
        <v>160.5</v>
      </c>
      <c r="E218" s="398"/>
      <c r="F218" s="11">
        <f t="shared" si="11"/>
        <v>0</v>
      </c>
      <c r="H218" s="34"/>
      <c r="I218" s="34"/>
      <c r="J218" s="54"/>
    </row>
    <row r="219" spans="1:10" ht="38.25">
      <c r="A219" s="227" t="s">
        <v>86</v>
      </c>
      <c r="B219" s="56" t="s">
        <v>87</v>
      </c>
      <c r="C219" s="17" t="s">
        <v>28</v>
      </c>
      <c r="D219" s="226">
        <v>15</v>
      </c>
      <c r="E219" s="398"/>
      <c r="F219" s="11">
        <f t="shared" si="11"/>
        <v>0</v>
      </c>
      <c r="H219" s="34"/>
      <c r="I219" s="34"/>
      <c r="J219" s="34"/>
    </row>
    <row r="220" spans="1:10" ht="63.75">
      <c r="A220" s="225" t="s">
        <v>722</v>
      </c>
      <c r="B220" s="228" t="s">
        <v>211</v>
      </c>
      <c r="C220" s="17" t="s">
        <v>74</v>
      </c>
      <c r="D220" s="226">
        <v>180</v>
      </c>
      <c r="E220" s="398"/>
      <c r="F220" s="11">
        <f t="shared" si="11"/>
        <v>0</v>
      </c>
      <c r="H220" s="34"/>
      <c r="I220" s="34"/>
      <c r="J220" s="34"/>
    </row>
    <row r="221" spans="1:10" ht="63.75">
      <c r="A221" s="225" t="s">
        <v>723</v>
      </c>
      <c r="B221" s="228" t="s">
        <v>213</v>
      </c>
      <c r="C221" s="254" t="s">
        <v>28</v>
      </c>
      <c r="D221" s="226">
        <v>950</v>
      </c>
      <c r="E221" s="398"/>
      <c r="F221" s="11">
        <f t="shared" si="11"/>
        <v>0</v>
      </c>
      <c r="H221" s="34"/>
      <c r="I221" s="34"/>
      <c r="J221" s="34"/>
    </row>
    <row r="222" spans="1:10" ht="51">
      <c r="A222" s="225" t="s">
        <v>724</v>
      </c>
      <c r="B222" s="4" t="s">
        <v>863</v>
      </c>
      <c r="C222" s="17" t="s">
        <v>74</v>
      </c>
      <c r="D222" s="226">
        <v>46</v>
      </c>
      <c r="E222" s="398"/>
      <c r="F222" s="11">
        <f t="shared" si="11"/>
        <v>0</v>
      </c>
      <c r="H222" s="34"/>
      <c r="I222" s="34"/>
      <c r="J222" s="34"/>
    </row>
    <row r="223" spans="1:10" ht="51">
      <c r="A223" s="225" t="s">
        <v>725</v>
      </c>
      <c r="B223" s="4" t="s">
        <v>726</v>
      </c>
      <c r="C223" s="17" t="s">
        <v>74</v>
      </c>
      <c r="D223" s="226">
        <v>40</v>
      </c>
      <c r="E223" s="398"/>
      <c r="F223" s="11">
        <f t="shared" si="11"/>
        <v>0</v>
      </c>
      <c r="H223" s="34"/>
      <c r="I223" s="34"/>
      <c r="J223" s="34"/>
    </row>
    <row r="224" spans="1:10" ht="38.25">
      <c r="A224" s="225" t="s">
        <v>727</v>
      </c>
      <c r="B224" s="228" t="s">
        <v>728</v>
      </c>
      <c r="C224" s="254" t="s">
        <v>28</v>
      </c>
      <c r="D224" s="226">
        <v>6</v>
      </c>
      <c r="E224" s="398"/>
      <c r="F224" s="11">
        <f t="shared" si="11"/>
        <v>0</v>
      </c>
      <c r="H224" s="34"/>
      <c r="I224" s="34"/>
      <c r="J224" s="34"/>
    </row>
    <row r="225" spans="1:10" ht="12.75">
      <c r="A225" s="227"/>
      <c r="B225" s="238" t="s">
        <v>6</v>
      </c>
      <c r="C225" s="231"/>
      <c r="D225" s="232"/>
      <c r="E225" s="13"/>
      <c r="F225" s="13">
        <f>SUM(F190:F224)</f>
        <v>0</v>
      </c>
      <c r="H225" s="34"/>
      <c r="I225" s="34"/>
      <c r="J225" s="34"/>
    </row>
    <row r="226" spans="1:10" ht="12.75">
      <c r="A226" s="227"/>
      <c r="B226" s="238"/>
      <c r="C226" s="231"/>
      <c r="D226" s="232"/>
      <c r="E226" s="13"/>
      <c r="F226" s="13"/>
      <c r="H226" s="34"/>
      <c r="I226" s="34"/>
      <c r="J226" s="34"/>
    </row>
    <row r="227" spans="1:10" ht="12.75">
      <c r="A227" s="227"/>
      <c r="B227" s="238"/>
      <c r="C227" s="231"/>
      <c r="D227" s="232"/>
      <c r="E227" s="13"/>
      <c r="F227" s="13"/>
      <c r="H227" s="34"/>
      <c r="I227" s="34"/>
      <c r="J227" s="34"/>
    </row>
    <row r="228" spans="1:10" ht="12.75">
      <c r="A228" s="222" t="s">
        <v>10</v>
      </c>
      <c r="B228" s="223" t="s">
        <v>37</v>
      </c>
      <c r="C228" s="231"/>
      <c r="D228" s="247"/>
      <c r="E228" s="13"/>
      <c r="F228" s="13"/>
      <c r="H228" s="34"/>
      <c r="I228" s="34"/>
      <c r="J228" s="34"/>
    </row>
    <row r="229" spans="1:10" ht="12.75">
      <c r="A229" s="227" t="s">
        <v>88</v>
      </c>
      <c r="B229" s="241" t="s">
        <v>17</v>
      </c>
      <c r="C229" s="17" t="s">
        <v>89</v>
      </c>
      <c r="D229" s="11">
        <v>80</v>
      </c>
      <c r="E229" s="68">
        <v>57</v>
      </c>
      <c r="F229" s="11">
        <f aca="true" t="shared" si="12" ref="F229:F234">ROUND(ROUND(D229,2)*ROUND(E229,2),2)</f>
        <v>4560</v>
      </c>
      <c r="H229" s="34"/>
      <c r="I229" s="34"/>
      <c r="J229" s="34"/>
    </row>
    <row r="230" spans="1:10" ht="12.75">
      <c r="A230" s="227" t="s">
        <v>90</v>
      </c>
      <c r="B230" s="241" t="s">
        <v>38</v>
      </c>
      <c r="C230" s="17" t="s">
        <v>89</v>
      </c>
      <c r="D230" s="11">
        <v>20</v>
      </c>
      <c r="E230" s="68">
        <v>57</v>
      </c>
      <c r="F230" s="11">
        <f t="shared" si="12"/>
        <v>1140</v>
      </c>
      <c r="H230" s="34"/>
      <c r="I230" s="34"/>
      <c r="J230" s="34"/>
    </row>
    <row r="231" spans="1:10" ht="25.5">
      <c r="A231" s="227" t="s">
        <v>91</v>
      </c>
      <c r="B231" s="56" t="s">
        <v>864</v>
      </c>
      <c r="C231" s="17" t="s">
        <v>28</v>
      </c>
      <c r="D231" s="11">
        <v>1</v>
      </c>
      <c r="E231" s="398"/>
      <c r="F231" s="11">
        <f t="shared" si="12"/>
        <v>0</v>
      </c>
      <c r="H231" s="34"/>
      <c r="I231" s="34"/>
      <c r="J231" s="34"/>
    </row>
    <row r="232" spans="1:6" ht="12.75">
      <c r="A232" s="227" t="s">
        <v>92</v>
      </c>
      <c r="B232" s="56" t="s">
        <v>290</v>
      </c>
      <c r="C232" s="17" t="s">
        <v>28</v>
      </c>
      <c r="D232" s="11">
        <v>1</v>
      </c>
      <c r="E232" s="398"/>
      <c r="F232" s="11">
        <f t="shared" si="12"/>
        <v>0</v>
      </c>
    </row>
    <row r="233" spans="1:6" ht="76.5">
      <c r="A233" s="227" t="s">
        <v>100</v>
      </c>
      <c r="B233" s="390" t="s">
        <v>837</v>
      </c>
      <c r="C233" s="17" t="s">
        <v>838</v>
      </c>
      <c r="D233" s="11">
        <v>1</v>
      </c>
      <c r="E233" s="68">
        <v>75000</v>
      </c>
      <c r="F233" s="11">
        <f t="shared" si="12"/>
        <v>75000</v>
      </c>
    </row>
    <row r="234" spans="1:6" ht="12.75">
      <c r="A234" s="227" t="s">
        <v>839</v>
      </c>
      <c r="B234" s="390" t="s">
        <v>840</v>
      </c>
      <c r="C234" s="17" t="s">
        <v>434</v>
      </c>
      <c r="D234" s="11">
        <v>1</v>
      </c>
      <c r="E234" s="398"/>
      <c r="F234" s="11">
        <f t="shared" si="12"/>
        <v>0</v>
      </c>
    </row>
    <row r="235" spans="1:6" ht="12.75">
      <c r="A235" s="227"/>
      <c r="B235" s="238" t="s">
        <v>841</v>
      </c>
      <c r="C235" s="238"/>
      <c r="D235" s="230"/>
      <c r="E235" s="238"/>
      <c r="F235" s="13">
        <f>SUM(F229:F234)</f>
        <v>80700</v>
      </c>
    </row>
    <row r="236" spans="1:6" ht="12.75">
      <c r="A236" s="227"/>
      <c r="B236" s="51"/>
      <c r="C236" s="50"/>
      <c r="D236" s="255"/>
      <c r="E236" s="52"/>
      <c r="F236" s="13"/>
    </row>
    <row r="237" spans="1:6" ht="38.25">
      <c r="A237" s="250" t="s">
        <v>93</v>
      </c>
      <c r="B237" s="256" t="s">
        <v>155</v>
      </c>
      <c r="C237" s="257"/>
      <c r="D237" s="258"/>
      <c r="E237" s="13"/>
      <c r="F237" s="13">
        <f>F68+F90+F111+F155+F186+F225+F235</f>
        <v>80700</v>
      </c>
    </row>
    <row r="238" spans="1:4" ht="12.75">
      <c r="A238"/>
      <c r="B238"/>
      <c r="D238" s="27"/>
    </row>
    <row r="239" spans="1:4" ht="12.75">
      <c r="A239"/>
      <c r="B239"/>
      <c r="D239" s="27"/>
    </row>
    <row r="240" spans="1:4" ht="12.75">
      <c r="A240"/>
      <c r="B240"/>
      <c r="D240" s="27"/>
    </row>
    <row r="241" spans="1:4" ht="12.75">
      <c r="A241"/>
      <c r="B241"/>
      <c r="D241" s="27"/>
    </row>
    <row r="242" spans="1:6" ht="12.75">
      <c r="A242"/>
      <c r="B242"/>
      <c r="D242" s="27"/>
      <c r="E242"/>
      <c r="F242"/>
    </row>
    <row r="243" spans="1:6" ht="12.75">
      <c r="A243"/>
      <c r="B243"/>
      <c r="D243" s="27"/>
      <c r="E243"/>
      <c r="F243"/>
    </row>
    <row r="244" spans="1:6" ht="12.75">
      <c r="A244"/>
      <c r="B244"/>
      <c r="D244" s="27"/>
      <c r="E244"/>
      <c r="F244"/>
    </row>
    <row r="245" spans="1:6" ht="12.75">
      <c r="A245"/>
      <c r="B245"/>
      <c r="D245" s="27"/>
      <c r="E245"/>
      <c r="F245"/>
    </row>
    <row r="246" spans="1:6" ht="12.75">
      <c r="A246"/>
      <c r="B246"/>
      <c r="D246" s="27"/>
      <c r="E246"/>
      <c r="F246"/>
    </row>
    <row r="247" spans="1:6" ht="12.75">
      <c r="A247"/>
      <c r="B247"/>
      <c r="D247" s="27"/>
      <c r="E247"/>
      <c r="F247"/>
    </row>
    <row r="248" spans="1:6" ht="12.75">
      <c r="A248"/>
      <c r="B248"/>
      <c r="D248" s="27"/>
      <c r="E248"/>
      <c r="F248"/>
    </row>
    <row r="249" spans="1:6" ht="12.75">
      <c r="A249"/>
      <c r="B249"/>
      <c r="D249" s="27"/>
      <c r="E249"/>
      <c r="F249"/>
    </row>
    <row r="250" spans="1:6" ht="12.75">
      <c r="A250"/>
      <c r="B250"/>
      <c r="D250" s="27"/>
      <c r="E250"/>
      <c r="F250"/>
    </row>
    <row r="251" spans="1:6" ht="12.75">
      <c r="A251"/>
      <c r="B251"/>
      <c r="D251" s="27"/>
      <c r="E251"/>
      <c r="F251"/>
    </row>
    <row r="252" spans="1:6" ht="12.75">
      <c r="A252"/>
      <c r="B252"/>
      <c r="D252" s="27"/>
      <c r="E252"/>
      <c r="F252"/>
    </row>
    <row r="253" spans="1:6" ht="12.75">
      <c r="A253"/>
      <c r="B253"/>
      <c r="D253" s="27"/>
      <c r="E253"/>
      <c r="F253"/>
    </row>
    <row r="254" spans="1:6" ht="12.75">
      <c r="A254"/>
      <c r="B254"/>
      <c r="D254" s="27"/>
      <c r="E254"/>
      <c r="F254"/>
    </row>
    <row r="255" spans="1:6" ht="12.75">
      <c r="A255"/>
      <c r="B255"/>
      <c r="D255" s="27"/>
      <c r="E255"/>
      <c r="F255"/>
    </row>
    <row r="256" spans="1:6" ht="12.75">
      <c r="A256"/>
      <c r="B256"/>
      <c r="D256" s="27"/>
      <c r="E256"/>
      <c r="F256"/>
    </row>
  </sheetData>
  <sheetProtection password="E637" sheet="1" formatCells="0" formatColumns="0" formatRows="0" selectLockedCells="1"/>
  <mergeCells count="50">
    <mergeCell ref="B22:D22"/>
    <mergeCell ref="E22:F22"/>
    <mergeCell ref="B21:D21"/>
    <mergeCell ref="E21:F21"/>
    <mergeCell ref="B27:D27"/>
    <mergeCell ref="E27:F27"/>
    <mergeCell ref="E23:F23"/>
    <mergeCell ref="B24:D24"/>
    <mergeCell ref="E24:F24"/>
    <mergeCell ref="B25:D25"/>
    <mergeCell ref="E25:F25"/>
    <mergeCell ref="B26:D26"/>
    <mergeCell ref="E26:F26"/>
    <mergeCell ref="B23:D23"/>
    <mergeCell ref="B18:D18"/>
    <mergeCell ref="E18:F18"/>
    <mergeCell ref="B19:D19"/>
    <mergeCell ref="E19:F19"/>
    <mergeCell ref="B20:D20"/>
    <mergeCell ref="E20:F20"/>
    <mergeCell ref="B15:D15"/>
    <mergeCell ref="E15:F15"/>
    <mergeCell ref="B16:D16"/>
    <mergeCell ref="E16:F16"/>
    <mergeCell ref="B17:D17"/>
    <mergeCell ref="E17:F17"/>
    <mergeCell ref="B12:D12"/>
    <mergeCell ref="E12:F12"/>
    <mergeCell ref="B13:D13"/>
    <mergeCell ref="E13:F13"/>
    <mergeCell ref="B14:D14"/>
    <mergeCell ref="E14:F14"/>
    <mergeCell ref="B9:D9"/>
    <mergeCell ref="E9:F9"/>
    <mergeCell ref="B10:D10"/>
    <mergeCell ref="E10:F10"/>
    <mergeCell ref="B11:D11"/>
    <mergeCell ref="E11:F11"/>
    <mergeCell ref="B6:D6"/>
    <mergeCell ref="E6:F6"/>
    <mergeCell ref="B7:D7"/>
    <mergeCell ref="E7:F7"/>
    <mergeCell ref="B8:D8"/>
    <mergeCell ref="E8:F8"/>
    <mergeCell ref="E1:F1"/>
    <mergeCell ref="A3:F3"/>
    <mergeCell ref="B4:D4"/>
    <mergeCell ref="E4:F4"/>
    <mergeCell ref="B5:D5"/>
    <mergeCell ref="E5:F5"/>
  </mergeCells>
  <printOptions gridLines="1" horizontalCentered="1"/>
  <pageMargins left="0.984251968503937" right="0.1968503937007874" top="0.7874015748031497" bottom="0.7874015748031497" header="0" footer="0"/>
  <pageSetup fitToHeight="4" horizontalDpi="600" verticalDpi="600" orientation="portrait" paperSize="9" scale="40" r:id="rId2"/>
  <headerFooter alignWithMargins="0">
    <oddHeader>&amp;L
&amp;"APPIA,Regular"Appia&amp;CUREDITEV DRŽAVNE CESTE R3-644/1356 LJUBLJANA (ŠMARTINSKA)-ŠENTJAKOB OD KM 0.895 DO KM 2.250&amp;R
PZI
</oddHeader>
    <oddFooter>&amp;L&amp;A&amp;C&amp;G&amp;RStran &amp;P/&amp;N</oddFooter>
  </headerFooter>
  <rowBreaks count="9" manualBreakCount="9">
    <brk id="27" max="5" man="1"/>
    <brk id="69" max="5" man="1"/>
    <brk id="91" max="5" man="1"/>
    <brk id="112" max="5" man="1"/>
    <brk id="131" max="5" man="1"/>
    <brk id="156" max="5" man="1"/>
    <brk id="187" max="5" man="1"/>
    <brk id="208" max="5" man="1"/>
    <brk id="226" max="5" man="1"/>
  </rowBreaks>
  <legacyDrawingHF r:id="rId1"/>
</worksheet>
</file>

<file path=xl/worksheets/sheet4.xml><?xml version="1.0" encoding="utf-8"?>
<worksheet xmlns="http://schemas.openxmlformats.org/spreadsheetml/2006/main" xmlns:r="http://schemas.openxmlformats.org/officeDocument/2006/relationships">
  <dimension ref="A2:F231"/>
  <sheetViews>
    <sheetView zoomScalePageLayoutView="0" workbookViewId="0" topLeftCell="A88">
      <selection activeCell="E34" sqref="E34"/>
    </sheetView>
  </sheetViews>
  <sheetFormatPr defaultColWidth="9.00390625" defaultRowHeight="12.75"/>
  <cols>
    <col min="1" max="1" width="7.75390625" style="203" customWidth="1"/>
    <col min="2" max="2" width="10.75390625" style="203" customWidth="1"/>
    <col min="3" max="3" width="35.75390625" style="71" customWidth="1"/>
    <col min="4" max="4" width="8.75390625" style="72" customWidth="1"/>
    <col min="5" max="5" width="12.75390625" style="72" customWidth="1"/>
    <col min="6" max="6" width="15.75390625" style="73" customWidth="1"/>
  </cols>
  <sheetData>
    <row r="2" spans="1:5" ht="12.75">
      <c r="A2" s="69" t="s">
        <v>310</v>
      </c>
      <c r="B2" s="451" t="s">
        <v>496</v>
      </c>
      <c r="C2" s="451"/>
      <c r="D2" s="451"/>
      <c r="E2" s="451"/>
    </row>
    <row r="3" spans="1:5" ht="12.75">
      <c r="A3" s="69"/>
      <c r="B3" s="125"/>
      <c r="C3" s="125"/>
      <c r="D3" s="125"/>
      <c r="E3" s="125"/>
    </row>
    <row r="4" spans="1:2" ht="12.75">
      <c r="A4" s="69"/>
      <c r="B4" s="177" t="s">
        <v>497</v>
      </c>
    </row>
    <row r="5" spans="1:5" ht="12.75">
      <c r="A5" s="69"/>
      <c r="B5" s="74"/>
      <c r="E5" s="75"/>
    </row>
    <row r="6" spans="1:6" ht="12.75">
      <c r="A6" s="69" t="s">
        <v>313</v>
      </c>
      <c r="B6" s="79" t="s">
        <v>314</v>
      </c>
      <c r="C6" s="76"/>
      <c r="D6" s="77"/>
      <c r="E6" s="77"/>
      <c r="F6" s="78"/>
    </row>
    <row r="7" spans="1:6" ht="12.75">
      <c r="A7" s="69" t="s">
        <v>315</v>
      </c>
      <c r="B7" s="177" t="s">
        <v>498</v>
      </c>
      <c r="C7" s="76"/>
      <c r="D7" s="77"/>
      <c r="E7" s="77"/>
      <c r="F7" s="78"/>
    </row>
    <row r="8" spans="1:6" ht="22.5">
      <c r="A8" s="69" t="s">
        <v>499</v>
      </c>
      <c r="B8" s="177" t="s">
        <v>318</v>
      </c>
      <c r="C8" s="76"/>
      <c r="D8" s="77"/>
      <c r="E8" s="77"/>
      <c r="F8" s="78"/>
    </row>
    <row r="9" spans="1:6" ht="12.75">
      <c r="A9" s="69"/>
      <c r="B9" s="69"/>
      <c r="C9" s="79"/>
      <c r="D9" s="77"/>
      <c r="E9" s="77"/>
      <c r="F9" s="78"/>
    </row>
    <row r="10" spans="1:6" ht="15.75">
      <c r="A10" s="69"/>
      <c r="B10" s="69"/>
      <c r="C10" s="452" t="s">
        <v>500</v>
      </c>
      <c r="D10" s="452"/>
      <c r="E10" s="452"/>
      <c r="F10" s="78"/>
    </row>
    <row r="11" spans="1:4" ht="12.75">
      <c r="A11" s="80"/>
      <c r="B11" s="80"/>
      <c r="C11" s="81"/>
      <c r="D11" s="82"/>
    </row>
    <row r="12" spans="1:4" ht="18">
      <c r="A12" s="80"/>
      <c r="B12" s="80"/>
      <c r="C12" s="83" t="s">
        <v>320</v>
      </c>
      <c r="D12" s="82"/>
    </row>
    <row r="13" spans="1:4" ht="12.75">
      <c r="A13" s="80"/>
      <c r="B13" s="80"/>
      <c r="C13" s="81"/>
      <c r="D13" s="82"/>
    </row>
    <row r="14" spans="1:6" ht="12.75">
      <c r="A14" s="84" t="s">
        <v>321</v>
      </c>
      <c r="B14" s="177" t="s">
        <v>501</v>
      </c>
      <c r="D14" s="82"/>
      <c r="F14" s="73" t="str">
        <f>F58</f>
        <v> </v>
      </c>
    </row>
    <row r="15" spans="1:6" ht="12.75">
      <c r="A15" s="84" t="s">
        <v>322</v>
      </c>
      <c r="B15" s="177" t="s">
        <v>502</v>
      </c>
      <c r="D15" s="82"/>
      <c r="F15" s="73" t="str">
        <f>F84</f>
        <v> </v>
      </c>
    </row>
    <row r="16" spans="1:6" ht="12.75">
      <c r="A16" s="84" t="s">
        <v>323</v>
      </c>
      <c r="B16" s="177" t="s">
        <v>324</v>
      </c>
      <c r="D16" s="82"/>
      <c r="F16" s="73" t="str">
        <f>F102</f>
        <v> </v>
      </c>
    </row>
    <row r="17" spans="1:6" ht="12.75">
      <c r="A17" s="84" t="s">
        <v>325</v>
      </c>
      <c r="B17" s="177" t="s">
        <v>503</v>
      </c>
      <c r="D17" s="82"/>
      <c r="F17" s="73" t="str">
        <f>F122</f>
        <v> </v>
      </c>
    </row>
    <row r="18" spans="1:6" ht="12.75">
      <c r="A18" s="84" t="s">
        <v>327</v>
      </c>
      <c r="B18" s="177" t="s">
        <v>504</v>
      </c>
      <c r="D18" s="82"/>
      <c r="F18" s="73" t="str">
        <f>F141</f>
        <v> </v>
      </c>
    </row>
    <row r="19" spans="1:6" ht="12.75">
      <c r="A19" s="84" t="s">
        <v>329</v>
      </c>
      <c r="B19" s="177" t="s">
        <v>505</v>
      </c>
      <c r="D19" s="82"/>
      <c r="F19" s="73" t="str">
        <f>F155</f>
        <v> </v>
      </c>
    </row>
    <row r="20" spans="1:6" ht="12.75">
      <c r="A20" s="84" t="s">
        <v>331</v>
      </c>
      <c r="B20" s="177" t="s">
        <v>506</v>
      </c>
      <c r="D20" s="82"/>
      <c r="F20" s="73" t="str">
        <f>F176</f>
        <v> </v>
      </c>
    </row>
    <row r="21" spans="1:6" ht="12.75">
      <c r="A21" s="84" t="s">
        <v>333</v>
      </c>
      <c r="B21" s="177" t="s">
        <v>507</v>
      </c>
      <c r="D21" s="82"/>
      <c r="F21" s="73" t="str">
        <f>F190</f>
        <v> </v>
      </c>
    </row>
    <row r="22" spans="1:6" ht="12.75">
      <c r="A22" s="84" t="s">
        <v>334</v>
      </c>
      <c r="B22" s="177" t="s">
        <v>509</v>
      </c>
      <c r="D22" s="82"/>
      <c r="F22" s="73" t="str">
        <f>F201</f>
        <v> </v>
      </c>
    </row>
    <row r="23" spans="1:6" ht="12.75">
      <c r="A23" s="84" t="s">
        <v>508</v>
      </c>
      <c r="B23" s="177" t="s">
        <v>511</v>
      </c>
      <c r="D23" s="82"/>
      <c r="F23" s="73" t="str">
        <f>F212</f>
        <v> </v>
      </c>
    </row>
    <row r="24" spans="1:6" ht="12.75">
      <c r="A24" s="87" t="s">
        <v>510</v>
      </c>
      <c r="B24" s="178" t="s">
        <v>512</v>
      </c>
      <c r="C24" s="179"/>
      <c r="D24" s="90"/>
      <c r="E24" s="91"/>
      <c r="F24" s="92">
        <f>F229</f>
        <v>855</v>
      </c>
    </row>
    <row r="25" spans="1:4" ht="12.75">
      <c r="A25" s="84"/>
      <c r="B25" s="93"/>
      <c r="D25" s="82"/>
    </row>
    <row r="26" spans="1:6" ht="12.75">
      <c r="A26" s="84"/>
      <c r="B26" s="177" t="s">
        <v>335</v>
      </c>
      <c r="D26" s="82"/>
      <c r="F26" s="73">
        <f>IF(SUM(F14:F25)&gt;0,SUM(F14:F25)," ")</f>
        <v>855</v>
      </c>
    </row>
    <row r="27" spans="1:4" ht="13.5" thickBot="1">
      <c r="A27" s="84"/>
      <c r="B27" s="84"/>
      <c r="C27" s="93"/>
      <c r="D27" s="82"/>
    </row>
    <row r="28" spans="1:6" ht="26.25" thickBot="1">
      <c r="A28" s="180" t="s">
        <v>513</v>
      </c>
      <c r="B28" s="181" t="s">
        <v>514</v>
      </c>
      <c r="C28" s="182" t="s">
        <v>515</v>
      </c>
      <c r="D28" s="183" t="s">
        <v>19</v>
      </c>
      <c r="E28" s="184" t="s">
        <v>516</v>
      </c>
      <c r="F28" s="185" t="s">
        <v>21</v>
      </c>
    </row>
    <row r="29" spans="1:5" ht="12.75">
      <c r="A29" s="80"/>
      <c r="B29" s="80"/>
      <c r="C29" s="99"/>
      <c r="D29" s="100"/>
      <c r="E29" s="101"/>
    </row>
    <row r="30" spans="1:6" ht="12.75">
      <c r="A30" s="84" t="s">
        <v>321</v>
      </c>
      <c r="B30" s="84"/>
      <c r="C30" s="93" t="s">
        <v>501</v>
      </c>
      <c r="F30" s="102"/>
    </row>
    <row r="31" spans="1:6" ht="12.75">
      <c r="A31" s="84"/>
      <c r="B31" s="84"/>
      <c r="C31" s="93"/>
      <c r="F31" s="102"/>
    </row>
    <row r="32" spans="1:6" ht="12.75">
      <c r="A32" s="103"/>
      <c r="B32" s="103"/>
      <c r="C32" s="104"/>
      <c r="F32" s="102"/>
    </row>
    <row r="33" spans="1:6" ht="51">
      <c r="A33" s="103" t="s">
        <v>517</v>
      </c>
      <c r="B33" s="103" t="s">
        <v>518</v>
      </c>
      <c r="C33" s="104" t="s">
        <v>881</v>
      </c>
      <c r="F33" s="102"/>
    </row>
    <row r="34" spans="1:6" ht="12.75">
      <c r="A34" s="106"/>
      <c r="B34" s="106"/>
      <c r="C34" s="107" t="s">
        <v>352</v>
      </c>
      <c r="D34" s="108">
        <v>30</v>
      </c>
      <c r="E34" s="399"/>
      <c r="F34" s="73">
        <f>ROUND(ROUND(D34,2)*ROUND(E34,2),2)</f>
        <v>0</v>
      </c>
    </row>
    <row r="35" spans="1:3" ht="12.75">
      <c r="A35" s="103"/>
      <c r="B35" s="103"/>
      <c r="C35" s="104"/>
    </row>
    <row r="36" spans="1:3" ht="51">
      <c r="A36" s="103" t="s">
        <v>519</v>
      </c>
      <c r="B36" s="103" t="s">
        <v>520</v>
      </c>
      <c r="C36" s="104" t="s">
        <v>865</v>
      </c>
    </row>
    <row r="37" spans="1:6" ht="12.75">
      <c r="A37" s="106"/>
      <c r="B37" s="106"/>
      <c r="C37" s="107" t="s">
        <v>346</v>
      </c>
      <c r="D37" s="108">
        <v>9.5</v>
      </c>
      <c r="E37" s="399"/>
      <c r="F37" s="73">
        <f>ROUND(ROUND(D37,2)*ROUND(E37,2),2)</f>
        <v>0</v>
      </c>
    </row>
    <row r="38" spans="1:3" ht="12.75">
      <c r="A38" s="103"/>
      <c r="B38" s="103"/>
      <c r="C38" s="104"/>
    </row>
    <row r="39" spans="1:3" ht="51">
      <c r="A39" s="103" t="s">
        <v>521</v>
      </c>
      <c r="B39" s="103" t="s">
        <v>522</v>
      </c>
      <c r="C39" s="104" t="s">
        <v>866</v>
      </c>
    </row>
    <row r="40" spans="1:6" ht="12.75">
      <c r="A40" s="106"/>
      <c r="B40" s="106"/>
      <c r="C40" s="107" t="s">
        <v>352</v>
      </c>
      <c r="D40" s="108">
        <v>28</v>
      </c>
      <c r="E40" s="399"/>
      <c r="F40" s="73">
        <f>ROUND(ROUND(D40,2)*ROUND(E40,2),2)</f>
        <v>0</v>
      </c>
    </row>
    <row r="41" spans="1:3" ht="12.75">
      <c r="A41" s="103"/>
      <c r="B41" s="103"/>
      <c r="C41" s="104"/>
    </row>
    <row r="42" spans="1:3" ht="63.75">
      <c r="A42" s="103" t="s">
        <v>523</v>
      </c>
      <c r="B42" s="103" t="s">
        <v>524</v>
      </c>
      <c r="C42" s="104" t="s">
        <v>525</v>
      </c>
    </row>
    <row r="43" spans="1:6" ht="12.75">
      <c r="A43" s="106"/>
      <c r="B43" s="106"/>
      <c r="C43" s="107" t="s">
        <v>346</v>
      </c>
      <c r="D43" s="108">
        <v>0.75</v>
      </c>
      <c r="E43" s="399"/>
      <c r="F43" s="73">
        <f>ROUND(ROUND(D43,2)*ROUND(E43,2),2)</f>
        <v>0</v>
      </c>
    </row>
    <row r="44" spans="1:3" ht="12.75">
      <c r="A44" s="103"/>
      <c r="B44" s="103"/>
      <c r="C44" s="104"/>
    </row>
    <row r="45" spans="1:3" ht="76.5">
      <c r="A45" s="103" t="s">
        <v>526</v>
      </c>
      <c r="B45" s="103" t="s">
        <v>524</v>
      </c>
      <c r="C45" s="104" t="s">
        <v>867</v>
      </c>
    </row>
    <row r="46" spans="1:6" ht="12.75">
      <c r="A46" s="106"/>
      <c r="B46" s="106"/>
      <c r="C46" s="107" t="s">
        <v>346</v>
      </c>
      <c r="D46" s="108">
        <v>0.75</v>
      </c>
      <c r="E46" s="399"/>
      <c r="F46" s="73">
        <f>ROUND(ROUND(D46,2)*ROUND(E46,2),2)</f>
        <v>0</v>
      </c>
    </row>
    <row r="47" spans="1:3" ht="12.75">
      <c r="A47" s="103"/>
      <c r="B47" s="103"/>
      <c r="C47" s="104"/>
    </row>
    <row r="48" spans="1:3" ht="89.25">
      <c r="A48" s="103" t="s">
        <v>527</v>
      </c>
      <c r="B48" s="103" t="s">
        <v>528</v>
      </c>
      <c r="C48" s="104" t="s">
        <v>529</v>
      </c>
    </row>
    <row r="49" spans="1:6" ht="12.75">
      <c r="A49" s="106"/>
      <c r="B49" s="106"/>
      <c r="C49" s="107" t="s">
        <v>352</v>
      </c>
      <c r="D49" s="108">
        <v>7.5</v>
      </c>
      <c r="E49" s="399"/>
      <c r="F49" s="73">
        <f>ROUND(ROUND(D49,2)*ROUND(E49,2),2)</f>
        <v>0</v>
      </c>
    </row>
    <row r="50" spans="1:3" ht="12.75">
      <c r="A50" s="103"/>
      <c r="B50" s="103"/>
      <c r="C50" s="104"/>
    </row>
    <row r="51" spans="1:3" ht="102">
      <c r="A51" s="103" t="s">
        <v>530</v>
      </c>
      <c r="B51" s="103" t="s">
        <v>531</v>
      </c>
      <c r="C51" s="104" t="s">
        <v>868</v>
      </c>
    </row>
    <row r="52" spans="1:6" ht="12.75">
      <c r="A52" s="106"/>
      <c r="B52" s="106"/>
      <c r="C52" s="107" t="s">
        <v>352</v>
      </c>
      <c r="D52" s="108">
        <v>5</v>
      </c>
      <c r="E52" s="399"/>
      <c r="F52" s="73">
        <f>ROUND(ROUND(D52,2)*ROUND(E52,2),2)</f>
        <v>0</v>
      </c>
    </row>
    <row r="53" spans="1:3" ht="12.75">
      <c r="A53" s="103"/>
      <c r="B53" s="103"/>
      <c r="C53" s="104"/>
    </row>
    <row r="54" spans="1:3" ht="102">
      <c r="A54" s="103" t="s">
        <v>532</v>
      </c>
      <c r="B54" s="103" t="s">
        <v>533</v>
      </c>
      <c r="C54" s="104" t="s">
        <v>869</v>
      </c>
    </row>
    <row r="55" spans="1:6" ht="12.75">
      <c r="A55" s="106"/>
      <c r="B55" s="106"/>
      <c r="C55" s="107" t="s">
        <v>352</v>
      </c>
      <c r="D55" s="108">
        <v>4.1</v>
      </c>
      <c r="E55" s="399"/>
      <c r="F55" s="73">
        <f>ROUND(ROUND(D55,2)*ROUND(E55,2),2)</f>
        <v>0</v>
      </c>
    </row>
    <row r="56" spans="1:6" ht="12.75">
      <c r="A56" s="111"/>
      <c r="B56" s="111"/>
      <c r="C56" s="112"/>
      <c r="D56" s="91"/>
      <c r="E56" s="91"/>
      <c r="F56" s="113"/>
    </row>
    <row r="57" spans="1:6" ht="12.75">
      <c r="A57" s="103"/>
      <c r="B57" s="103"/>
      <c r="C57" s="104"/>
      <c r="F57" s="102"/>
    </row>
    <row r="58" spans="1:6" ht="25.5">
      <c r="A58" s="84" t="s">
        <v>321</v>
      </c>
      <c r="B58" s="84"/>
      <c r="C58" s="93" t="s">
        <v>534</v>
      </c>
      <c r="F58" s="94" t="str">
        <f>IF(SUM(F34:F57)&gt;0,SUM(F34:F57)," ")</f>
        <v> </v>
      </c>
    </row>
    <row r="59" spans="1:6" ht="12.75">
      <c r="A59" s="84"/>
      <c r="B59" s="84"/>
      <c r="C59" s="93"/>
      <c r="F59" s="102"/>
    </row>
    <row r="60" spans="1:6" ht="12.75">
      <c r="A60" s="84"/>
      <c r="B60" s="84"/>
      <c r="C60" s="93"/>
      <c r="F60" s="102"/>
    </row>
    <row r="61" spans="1:6" ht="12.75">
      <c r="A61" s="84"/>
      <c r="B61" s="84"/>
      <c r="C61" s="93"/>
      <c r="F61" s="102"/>
    </row>
    <row r="62" spans="1:6" ht="12.75">
      <c r="A62" s="84" t="s">
        <v>322</v>
      </c>
      <c r="B62" s="84"/>
      <c r="C62" s="93" t="s">
        <v>502</v>
      </c>
      <c r="F62" s="102"/>
    </row>
    <row r="63" spans="1:6" ht="12.75">
      <c r="A63" s="84"/>
      <c r="B63" s="84"/>
      <c r="C63" s="93"/>
      <c r="F63" s="102"/>
    </row>
    <row r="64" spans="1:6" ht="12.75">
      <c r="A64" s="103"/>
      <c r="B64" s="103"/>
      <c r="C64" s="104"/>
      <c r="F64" s="102"/>
    </row>
    <row r="65" spans="1:6" ht="38.25">
      <c r="A65" s="103" t="s">
        <v>535</v>
      </c>
      <c r="B65" s="103" t="s">
        <v>536</v>
      </c>
      <c r="C65" s="104" t="s">
        <v>537</v>
      </c>
      <c r="F65" s="102"/>
    </row>
    <row r="66" spans="1:6" ht="12.75">
      <c r="A66" s="106"/>
      <c r="B66" s="106"/>
      <c r="C66" s="107" t="s">
        <v>352</v>
      </c>
      <c r="D66" s="108">
        <v>4.5</v>
      </c>
      <c r="E66" s="399"/>
      <c r="F66" s="73">
        <f>ROUND(ROUND(D66,2)*ROUND(E66,2),2)</f>
        <v>0</v>
      </c>
    </row>
    <row r="67" spans="1:5" ht="12.75">
      <c r="A67" s="86"/>
      <c r="B67" s="86"/>
      <c r="C67" s="86"/>
      <c r="D67" s="186"/>
      <c r="E67" s="86"/>
    </row>
    <row r="68" spans="1:3" ht="51">
      <c r="A68" s="114" t="s">
        <v>538</v>
      </c>
      <c r="B68" s="114" t="s">
        <v>539</v>
      </c>
      <c r="C68" s="104" t="s">
        <v>540</v>
      </c>
    </row>
    <row r="69" spans="1:6" ht="12.75">
      <c r="A69" s="106"/>
      <c r="B69" s="106"/>
      <c r="C69" s="107" t="s">
        <v>352</v>
      </c>
      <c r="D69" s="108">
        <v>4.5</v>
      </c>
      <c r="E69" s="399"/>
      <c r="F69" s="73">
        <f>ROUND(ROUND(D69,2)*ROUND(E69,2),2)</f>
        <v>0</v>
      </c>
    </row>
    <row r="70" spans="1:5" ht="12.75">
      <c r="A70" s="86"/>
      <c r="B70" s="86"/>
      <c r="C70" s="86"/>
      <c r="D70" s="186"/>
      <c r="E70" s="86"/>
    </row>
    <row r="71" spans="1:3" ht="63.75">
      <c r="A71" s="114" t="s">
        <v>541</v>
      </c>
      <c r="B71" s="114" t="s">
        <v>542</v>
      </c>
      <c r="C71" s="104" t="s">
        <v>543</v>
      </c>
    </row>
    <row r="72" spans="1:6" ht="12.75">
      <c r="A72" s="106"/>
      <c r="B72" s="106"/>
      <c r="C72" s="107" t="s">
        <v>352</v>
      </c>
      <c r="D72" s="108">
        <v>4.5</v>
      </c>
      <c r="E72" s="399"/>
      <c r="F72" s="73">
        <f>ROUND(ROUND(D72,2)*ROUND(E72,2),2)</f>
        <v>0</v>
      </c>
    </row>
    <row r="73" spans="1:5" ht="12.75">
      <c r="A73" s="86"/>
      <c r="B73" s="86"/>
      <c r="C73" s="86"/>
      <c r="D73" s="186"/>
      <c r="E73" s="86"/>
    </row>
    <row r="74" spans="1:3" ht="63.75">
      <c r="A74" s="114" t="s">
        <v>541</v>
      </c>
      <c r="B74" s="114" t="s">
        <v>544</v>
      </c>
      <c r="C74" s="104" t="s">
        <v>545</v>
      </c>
    </row>
    <row r="75" spans="1:6" ht="12.75">
      <c r="A75" s="106"/>
      <c r="B75" s="106"/>
      <c r="C75" s="107" t="s">
        <v>352</v>
      </c>
      <c r="D75" s="108">
        <v>4.5</v>
      </c>
      <c r="E75" s="399"/>
      <c r="F75" s="73">
        <f>ROUND(ROUND(D75,2)*ROUND(E75,2),2)</f>
        <v>0</v>
      </c>
    </row>
    <row r="76" spans="1:5" ht="12.75">
      <c r="A76" s="86"/>
      <c r="B76" s="86"/>
      <c r="C76" s="86"/>
      <c r="D76" s="186"/>
      <c r="E76" s="86"/>
    </row>
    <row r="77" spans="1:3" ht="76.5">
      <c r="A77" s="114" t="s">
        <v>546</v>
      </c>
      <c r="B77" s="114" t="s">
        <v>547</v>
      </c>
      <c r="C77" s="104" t="s">
        <v>882</v>
      </c>
    </row>
    <row r="78" spans="1:6" ht="12.75">
      <c r="A78" s="106"/>
      <c r="B78" s="106"/>
      <c r="C78" s="107" t="s">
        <v>352</v>
      </c>
      <c r="D78" s="108">
        <v>7.5</v>
      </c>
      <c r="E78" s="399"/>
      <c r="F78" s="73">
        <f>ROUND(ROUND(D78,2)*ROUND(E78,2),2)</f>
        <v>0</v>
      </c>
    </row>
    <row r="79" spans="1:5" ht="12.75">
      <c r="A79" s="86"/>
      <c r="B79" s="86"/>
      <c r="C79" s="86"/>
      <c r="D79" s="186"/>
      <c r="E79" s="86"/>
    </row>
    <row r="80" spans="1:3" ht="76.5">
      <c r="A80" s="114" t="s">
        <v>546</v>
      </c>
      <c r="B80" s="114" t="s">
        <v>548</v>
      </c>
      <c r="C80" s="104" t="s">
        <v>883</v>
      </c>
    </row>
    <row r="81" spans="1:6" ht="12.75">
      <c r="A81" s="106"/>
      <c r="B81" s="106"/>
      <c r="C81" s="107" t="s">
        <v>352</v>
      </c>
      <c r="D81" s="108">
        <v>5</v>
      </c>
      <c r="E81" s="399"/>
      <c r="F81" s="73">
        <f>ROUND(ROUND(D81,2)*ROUND(E81,2),2)</f>
        <v>0</v>
      </c>
    </row>
    <row r="82" spans="1:6" ht="12.75">
      <c r="A82" s="111"/>
      <c r="B82" s="111"/>
      <c r="C82" s="112"/>
      <c r="D82" s="91"/>
      <c r="E82" s="91"/>
      <c r="F82" s="113"/>
    </row>
    <row r="83" spans="1:6" ht="12.75">
      <c r="A83" s="103"/>
      <c r="B83" s="103"/>
      <c r="C83" s="104"/>
      <c r="F83" s="102"/>
    </row>
    <row r="84" spans="1:6" ht="12.75">
      <c r="A84" s="84" t="s">
        <v>322</v>
      </c>
      <c r="B84" s="84"/>
      <c r="C84" s="93" t="s">
        <v>549</v>
      </c>
      <c r="F84" s="94" t="str">
        <f>IF(SUM(F66:F83)&gt;0,SUM(F66:F83)," ")</f>
        <v> </v>
      </c>
    </row>
    <row r="85" spans="1:6" ht="12.75">
      <c r="A85" s="84"/>
      <c r="B85" s="84"/>
      <c r="C85" s="93"/>
      <c r="F85" s="94"/>
    </row>
    <row r="86" spans="1:6" ht="12.75">
      <c r="A86" s="84"/>
      <c r="B86" s="84"/>
      <c r="C86" s="93"/>
      <c r="F86" s="94"/>
    </row>
    <row r="87" spans="1:6" ht="12.75">
      <c r="A87" s="84"/>
      <c r="B87" s="84"/>
      <c r="C87" s="93"/>
      <c r="F87" s="102"/>
    </row>
    <row r="88" spans="1:6" ht="12.75">
      <c r="A88" s="84" t="s">
        <v>323</v>
      </c>
      <c r="B88" s="84"/>
      <c r="C88" s="93" t="s">
        <v>324</v>
      </c>
      <c r="F88" s="102"/>
    </row>
    <row r="89" spans="1:6" ht="12.75">
      <c r="A89" s="84"/>
      <c r="B89" s="84"/>
      <c r="C89" s="93"/>
      <c r="F89" s="102"/>
    </row>
    <row r="90" spans="1:6" ht="12.75">
      <c r="A90" s="84"/>
      <c r="B90" s="84"/>
      <c r="C90" s="93"/>
      <c r="F90" s="102"/>
    </row>
    <row r="91" spans="1:6" ht="38.25">
      <c r="A91" s="187" t="s">
        <v>550</v>
      </c>
      <c r="B91" s="187" t="s">
        <v>551</v>
      </c>
      <c r="C91" s="104" t="s">
        <v>552</v>
      </c>
      <c r="F91" s="102"/>
    </row>
    <row r="92" spans="1:6" ht="12.75">
      <c r="A92" s="106"/>
      <c r="B92" s="106"/>
      <c r="C92" s="107" t="s">
        <v>352</v>
      </c>
      <c r="D92" s="108">
        <v>12.5</v>
      </c>
      <c r="E92" s="399"/>
      <c r="F92" s="73">
        <f>ROUND(ROUND(D92,2)*ROUND(E92,2),2)</f>
        <v>0</v>
      </c>
    </row>
    <row r="93" spans="1:4" ht="12.75">
      <c r="A93" s="106"/>
      <c r="B93" s="106"/>
      <c r="C93" s="107"/>
      <c r="D93" s="108"/>
    </row>
    <row r="94" spans="1:3" ht="25.5">
      <c r="A94" s="188" t="s">
        <v>553</v>
      </c>
      <c r="B94" s="188" t="s">
        <v>418</v>
      </c>
      <c r="C94" s="117" t="s">
        <v>554</v>
      </c>
    </row>
    <row r="95" spans="1:6" ht="12.75">
      <c r="A95" s="106"/>
      <c r="B95" s="106"/>
      <c r="C95" s="107" t="s">
        <v>352</v>
      </c>
      <c r="D95" s="108">
        <v>7.25</v>
      </c>
      <c r="E95" s="399"/>
      <c r="F95" s="73">
        <f>ROUND(ROUND(D95,2)*ROUND(E95,2),2)</f>
        <v>0</v>
      </c>
    </row>
    <row r="96" spans="1:4" ht="12.75">
      <c r="A96" s="106"/>
      <c r="B96" s="106"/>
      <c r="C96" s="107"/>
      <c r="D96" s="108"/>
    </row>
    <row r="97" spans="1:3" ht="63.75">
      <c r="A97" s="103" t="s">
        <v>555</v>
      </c>
      <c r="B97" s="103" t="s">
        <v>556</v>
      </c>
      <c r="C97" s="104" t="s">
        <v>557</v>
      </c>
    </row>
    <row r="98" spans="1:6" ht="12.75">
      <c r="A98" s="106"/>
      <c r="B98" s="106"/>
      <c r="C98" s="107" t="s">
        <v>352</v>
      </c>
      <c r="D98" s="108">
        <v>12.5</v>
      </c>
      <c r="E98" s="399"/>
      <c r="F98" s="73">
        <f>ROUND(ROUND(D98,2)*ROUND(E98,2),2)</f>
        <v>0</v>
      </c>
    </row>
    <row r="99" spans="1:6" ht="12.75">
      <c r="A99" s="103"/>
      <c r="B99" s="103"/>
      <c r="C99" s="104"/>
      <c r="F99" s="102"/>
    </row>
    <row r="100" spans="1:6" ht="12.75">
      <c r="A100" s="111"/>
      <c r="B100" s="111"/>
      <c r="C100" s="112"/>
      <c r="D100" s="91"/>
      <c r="E100" s="91"/>
      <c r="F100" s="113"/>
    </row>
    <row r="101" spans="1:6" ht="12.75">
      <c r="A101" s="103"/>
      <c r="B101" s="103"/>
      <c r="C101" s="104"/>
      <c r="F101" s="102"/>
    </row>
    <row r="102" spans="1:6" ht="12.75">
      <c r="A102" s="84" t="s">
        <v>323</v>
      </c>
      <c r="B102" s="84"/>
      <c r="C102" s="93" t="s">
        <v>375</v>
      </c>
      <c r="F102" s="94" t="str">
        <f>IF(SUM(F92:F101)&gt;0,SUM(F92:F101)," ")</f>
        <v> </v>
      </c>
    </row>
    <row r="103" spans="1:6" ht="12.75">
      <c r="A103" s="84"/>
      <c r="B103" s="84"/>
      <c r="C103" s="93"/>
      <c r="F103" s="94"/>
    </row>
    <row r="104" spans="1:6" ht="12.75">
      <c r="A104" s="84"/>
      <c r="B104" s="84"/>
      <c r="C104" s="93"/>
      <c r="F104" s="94"/>
    </row>
    <row r="105" spans="1:6" ht="12.75">
      <c r="A105" s="103"/>
      <c r="B105" s="103"/>
      <c r="C105" s="104"/>
      <c r="F105" s="102"/>
    </row>
    <row r="106" spans="1:6" ht="12.75">
      <c r="A106" s="84" t="s">
        <v>325</v>
      </c>
      <c r="B106" s="84"/>
      <c r="C106" s="93" t="s">
        <v>503</v>
      </c>
      <c r="F106" s="102"/>
    </row>
    <row r="107" spans="1:6" ht="12.75">
      <c r="A107" s="84"/>
      <c r="B107" s="84"/>
      <c r="C107" s="93"/>
      <c r="F107" s="102"/>
    </row>
    <row r="108" spans="1:6" ht="12.75">
      <c r="A108" s="84"/>
      <c r="B108" s="84"/>
      <c r="C108" s="93"/>
      <c r="F108" s="102"/>
    </row>
    <row r="109" spans="1:6" ht="51">
      <c r="A109" s="188" t="s">
        <v>558</v>
      </c>
      <c r="B109" s="188" t="s">
        <v>559</v>
      </c>
      <c r="C109" s="117" t="s">
        <v>560</v>
      </c>
      <c r="F109" s="102"/>
    </row>
    <row r="110" spans="1:6" ht="12.75">
      <c r="A110" s="106"/>
      <c r="B110" s="106"/>
      <c r="C110" s="107" t="s">
        <v>346</v>
      </c>
      <c r="D110" s="108">
        <v>0.75</v>
      </c>
      <c r="E110" s="399"/>
      <c r="F110" s="73">
        <f>ROUND(ROUND(D110,2)*ROUND(E110,2),2)</f>
        <v>0</v>
      </c>
    </row>
    <row r="111" spans="1:3" ht="12.75">
      <c r="A111" s="84"/>
      <c r="B111" s="84"/>
      <c r="C111" s="93"/>
    </row>
    <row r="112" spans="1:3" ht="51">
      <c r="A112" s="188" t="s">
        <v>561</v>
      </c>
      <c r="B112" s="188" t="s">
        <v>259</v>
      </c>
      <c r="C112" s="189" t="s">
        <v>562</v>
      </c>
    </row>
    <row r="113" spans="1:6" ht="12.75">
      <c r="A113" s="106"/>
      <c r="B113" s="106"/>
      <c r="C113" s="107" t="s">
        <v>346</v>
      </c>
      <c r="D113" s="108">
        <v>5.75</v>
      </c>
      <c r="E113" s="399"/>
      <c r="F113" s="73">
        <f>ROUND(ROUND(D113,2)*ROUND(E113,2),2)</f>
        <v>0</v>
      </c>
    </row>
    <row r="114" spans="1:3" ht="12.75">
      <c r="A114" s="188"/>
      <c r="B114" s="188"/>
      <c r="C114" s="117"/>
    </row>
    <row r="115" spans="1:3" ht="51">
      <c r="A115" s="103" t="s">
        <v>563</v>
      </c>
      <c r="B115" s="103" t="s">
        <v>248</v>
      </c>
      <c r="C115" s="115" t="s">
        <v>564</v>
      </c>
    </row>
    <row r="116" spans="1:6" ht="12.75">
      <c r="A116" s="106"/>
      <c r="B116" s="106"/>
      <c r="C116" s="107" t="s">
        <v>346</v>
      </c>
      <c r="D116" s="108">
        <v>5.75</v>
      </c>
      <c r="E116" s="399"/>
      <c r="F116" s="73">
        <f>ROUND(ROUND(D116,2)*ROUND(E116,2),2)</f>
        <v>0</v>
      </c>
    </row>
    <row r="117" spans="1:3" ht="12.75">
      <c r="A117" s="188"/>
      <c r="B117" s="188"/>
      <c r="C117" s="117"/>
    </row>
    <row r="118" spans="1:3" ht="51">
      <c r="A118" s="103" t="s">
        <v>565</v>
      </c>
      <c r="B118" s="103" t="s">
        <v>424</v>
      </c>
      <c r="C118" s="115" t="s">
        <v>566</v>
      </c>
    </row>
    <row r="119" spans="1:6" ht="12.75">
      <c r="A119" s="106"/>
      <c r="B119" s="106"/>
      <c r="C119" s="107" t="s">
        <v>346</v>
      </c>
      <c r="D119" s="108">
        <v>2.25</v>
      </c>
      <c r="E119" s="399"/>
      <c r="F119" s="73">
        <f>ROUND(ROUND(D119,2)*ROUND(E119,2),2)</f>
        <v>0</v>
      </c>
    </row>
    <row r="120" spans="1:6" ht="12.75">
      <c r="A120" s="111"/>
      <c r="B120" s="111"/>
      <c r="C120" s="112"/>
      <c r="D120" s="91"/>
      <c r="E120" s="91"/>
      <c r="F120" s="113"/>
    </row>
    <row r="121" spans="1:6" ht="12.75">
      <c r="A121" s="103"/>
      <c r="B121" s="103"/>
      <c r="C121" s="104"/>
      <c r="F121" s="102"/>
    </row>
    <row r="122" spans="1:6" ht="12.75">
      <c r="A122" s="84" t="s">
        <v>325</v>
      </c>
      <c r="B122" s="84"/>
      <c r="C122" s="93" t="s">
        <v>567</v>
      </c>
      <c r="F122" s="94" t="str">
        <f>IF(SUM(F109:F121),SUM(F109:F121)," ")</f>
        <v> </v>
      </c>
    </row>
    <row r="123" spans="1:6" ht="12.75">
      <c r="A123" s="103"/>
      <c r="B123" s="103"/>
      <c r="C123" s="104"/>
      <c r="F123" s="102"/>
    </row>
    <row r="124" spans="1:6" ht="12.75">
      <c r="A124" s="103"/>
      <c r="B124" s="103"/>
      <c r="C124" s="104"/>
      <c r="F124" s="102"/>
    </row>
    <row r="125" spans="1:6" ht="12.75">
      <c r="A125" s="103"/>
      <c r="B125" s="103"/>
      <c r="C125" s="104"/>
      <c r="F125" s="102"/>
    </row>
    <row r="126" spans="1:6" ht="12.75">
      <c r="A126" s="84" t="s">
        <v>327</v>
      </c>
      <c r="B126" s="84"/>
      <c r="C126" s="93" t="s">
        <v>568</v>
      </c>
      <c r="F126" s="102"/>
    </row>
    <row r="127" spans="1:6" ht="12.75">
      <c r="A127" s="103"/>
      <c r="B127" s="103"/>
      <c r="C127" s="104"/>
      <c r="F127" s="102"/>
    </row>
    <row r="128" spans="1:6" ht="63.75">
      <c r="A128" s="103" t="s">
        <v>569</v>
      </c>
      <c r="B128" s="103"/>
      <c r="C128" s="104" t="s">
        <v>570</v>
      </c>
      <c r="F128" s="102"/>
    </row>
    <row r="129" spans="1:6" ht="12.75">
      <c r="A129" s="103"/>
      <c r="B129" s="103"/>
      <c r="C129" s="104"/>
      <c r="F129" s="102"/>
    </row>
    <row r="130" spans="1:6" ht="12.75">
      <c r="A130" s="106"/>
      <c r="B130" s="106"/>
      <c r="C130" s="107" t="s">
        <v>410</v>
      </c>
      <c r="D130" s="190">
        <v>60</v>
      </c>
      <c r="E130" s="399"/>
      <c r="F130" s="73">
        <f>ROUND(ROUND(D130,2)*ROUND(E130,2),2)</f>
        <v>0</v>
      </c>
    </row>
    <row r="131" spans="1:3" ht="12.75">
      <c r="A131" s="103"/>
      <c r="B131" s="103"/>
      <c r="C131" s="104"/>
    </row>
    <row r="132" spans="1:3" ht="51">
      <c r="A132" s="103" t="s">
        <v>571</v>
      </c>
      <c r="B132" s="103" t="s">
        <v>572</v>
      </c>
      <c r="C132" s="104" t="s">
        <v>573</v>
      </c>
    </row>
    <row r="133" spans="1:3" ht="12.75">
      <c r="A133" s="103"/>
      <c r="B133" s="103"/>
      <c r="C133" s="104"/>
    </row>
    <row r="134" spans="1:6" ht="12.75">
      <c r="A134" s="106"/>
      <c r="B134" s="106"/>
      <c r="C134" s="107" t="s">
        <v>244</v>
      </c>
      <c r="D134" s="190">
        <v>1050</v>
      </c>
      <c r="E134" s="399"/>
      <c r="F134" s="73">
        <f>ROUND(ROUND(D134,2)*ROUND(E134,2),2)</f>
        <v>0</v>
      </c>
    </row>
    <row r="135" spans="1:3" ht="12.75">
      <c r="A135" s="103"/>
      <c r="B135" s="103"/>
      <c r="C135" s="104"/>
    </row>
    <row r="136" spans="1:3" ht="63.75">
      <c r="A136" s="103" t="s">
        <v>574</v>
      </c>
      <c r="B136" s="103" t="s">
        <v>575</v>
      </c>
      <c r="C136" s="104" t="s">
        <v>576</v>
      </c>
    </row>
    <row r="137" spans="1:3" ht="12.75">
      <c r="A137" s="103"/>
      <c r="B137" s="103"/>
      <c r="C137" s="104"/>
    </row>
    <row r="138" spans="1:6" ht="12.75">
      <c r="A138" s="106"/>
      <c r="B138" s="106"/>
      <c r="C138" s="107" t="s">
        <v>244</v>
      </c>
      <c r="D138" s="190">
        <v>110</v>
      </c>
      <c r="E138" s="399"/>
      <c r="F138" s="73">
        <f>ROUND(ROUND(D138,2)*ROUND(E138,2),2)</f>
        <v>0</v>
      </c>
    </row>
    <row r="139" spans="1:6" ht="12.75">
      <c r="A139" s="111"/>
      <c r="B139" s="111"/>
      <c r="C139" s="112"/>
      <c r="D139" s="91"/>
      <c r="E139" s="91"/>
      <c r="F139" s="113"/>
    </row>
    <row r="140" spans="1:6" ht="12.75">
      <c r="A140" s="103"/>
      <c r="B140" s="103"/>
      <c r="C140" s="104"/>
      <c r="F140" s="102"/>
    </row>
    <row r="141" spans="1:6" ht="12.75">
      <c r="A141" s="84" t="s">
        <v>327</v>
      </c>
      <c r="B141" s="84"/>
      <c r="C141" s="93" t="s">
        <v>577</v>
      </c>
      <c r="F141" s="94" t="str">
        <f>IF(SUM(F130:F140)&gt;0,SUM(F130:F140)," ")</f>
        <v> </v>
      </c>
    </row>
    <row r="142" spans="1:6" ht="12.75">
      <c r="A142" s="84"/>
      <c r="B142" s="84"/>
      <c r="C142" s="93"/>
      <c r="F142" s="94"/>
    </row>
    <row r="143" spans="1:6" ht="12.75">
      <c r="A143" s="84"/>
      <c r="B143" s="84"/>
      <c r="C143" s="93"/>
      <c r="F143" s="94"/>
    </row>
    <row r="144" spans="1:6" ht="12.75">
      <c r="A144" s="84"/>
      <c r="B144" s="84"/>
      <c r="C144" s="93"/>
      <c r="F144" s="102"/>
    </row>
    <row r="145" spans="1:6" ht="12.75">
      <c r="A145" s="191" t="s">
        <v>329</v>
      </c>
      <c r="B145" s="191"/>
      <c r="C145" s="192" t="s">
        <v>505</v>
      </c>
      <c r="F145" s="102"/>
    </row>
    <row r="146" spans="1:6" ht="12.75">
      <c r="A146" s="191"/>
      <c r="B146" s="191"/>
      <c r="C146" s="192"/>
      <c r="F146" s="102"/>
    </row>
    <row r="147" spans="1:6" ht="12.75">
      <c r="A147" s="191"/>
      <c r="B147" s="191"/>
      <c r="C147" s="192"/>
      <c r="F147" s="102"/>
    </row>
    <row r="148" spans="1:6" ht="38.25">
      <c r="A148" s="116" t="s">
        <v>578</v>
      </c>
      <c r="B148" s="116" t="s">
        <v>579</v>
      </c>
      <c r="C148" s="117" t="s">
        <v>580</v>
      </c>
      <c r="F148" s="102"/>
    </row>
    <row r="149" spans="1:6" ht="12.75">
      <c r="A149" s="106"/>
      <c r="B149" s="106"/>
      <c r="C149" s="107" t="s">
        <v>374</v>
      </c>
      <c r="D149" s="108">
        <v>10</v>
      </c>
      <c r="E149" s="399"/>
      <c r="F149" s="73">
        <f>ROUND(ROUND(D149,2)*ROUND(E149,2),2)</f>
        <v>0</v>
      </c>
    </row>
    <row r="150" spans="1:3" ht="12.75">
      <c r="A150" s="116"/>
      <c r="B150" s="116"/>
      <c r="C150" s="117"/>
    </row>
    <row r="151" spans="1:3" ht="12.75">
      <c r="A151" s="116" t="s">
        <v>581</v>
      </c>
      <c r="B151" s="116" t="s">
        <v>582</v>
      </c>
      <c r="C151" s="117" t="s">
        <v>583</v>
      </c>
    </row>
    <row r="152" spans="1:6" ht="12.75">
      <c r="A152" s="106"/>
      <c r="B152" s="106"/>
      <c r="C152" s="107" t="s">
        <v>352</v>
      </c>
      <c r="D152" s="108">
        <v>19</v>
      </c>
      <c r="E152" s="399"/>
      <c r="F152" s="73">
        <f>ROUND(ROUND(D152,2)*ROUND(E152,2),2)</f>
        <v>0</v>
      </c>
    </row>
    <row r="153" spans="1:6" ht="12.75">
      <c r="A153" s="193"/>
      <c r="B153" s="193"/>
      <c r="C153" s="194"/>
      <c r="D153" s="91"/>
      <c r="E153" s="91"/>
      <c r="F153" s="113"/>
    </row>
    <row r="154" spans="1:6" ht="12.75">
      <c r="A154" s="116"/>
      <c r="B154" s="116"/>
      <c r="C154" s="117"/>
      <c r="F154" s="102"/>
    </row>
    <row r="155" spans="1:6" ht="12.75">
      <c r="A155" s="191" t="s">
        <v>329</v>
      </c>
      <c r="B155" s="191"/>
      <c r="C155" s="195" t="s">
        <v>584</v>
      </c>
      <c r="F155" s="94" t="str">
        <f>IF(SUM(F149:F154),SUM(F149:F154)," ")</f>
        <v> </v>
      </c>
    </row>
    <row r="156" spans="1:6" ht="12.75">
      <c r="A156" s="191"/>
      <c r="B156" s="191"/>
      <c r="C156" s="192"/>
      <c r="F156" s="94"/>
    </row>
    <row r="157" spans="1:6" ht="12.75">
      <c r="A157" s="191"/>
      <c r="B157" s="191"/>
      <c r="C157" s="192"/>
      <c r="F157" s="102"/>
    </row>
    <row r="158" spans="1:6" ht="12.75">
      <c r="A158" s="84"/>
      <c r="B158" s="84"/>
      <c r="C158" s="93"/>
      <c r="F158" s="102"/>
    </row>
    <row r="159" spans="1:6" ht="25.5">
      <c r="A159" s="84" t="s">
        <v>331</v>
      </c>
      <c r="B159" s="84"/>
      <c r="C159" s="93" t="s">
        <v>506</v>
      </c>
      <c r="F159" s="102"/>
    </row>
    <row r="160" spans="1:6" ht="12.75">
      <c r="A160" s="84"/>
      <c r="B160" s="84"/>
      <c r="C160" s="93"/>
      <c r="F160" s="102"/>
    </row>
    <row r="161" spans="1:6" ht="12.75">
      <c r="A161" s="84"/>
      <c r="B161" s="84"/>
      <c r="C161" s="93"/>
      <c r="F161" s="102"/>
    </row>
    <row r="162" spans="1:6" ht="25.5">
      <c r="A162" s="84"/>
      <c r="B162" s="84"/>
      <c r="C162" s="196" t="s">
        <v>585</v>
      </c>
      <c r="F162" s="102"/>
    </row>
    <row r="163" spans="1:6" ht="12.75">
      <c r="A163" s="103"/>
      <c r="B163" s="103"/>
      <c r="C163" s="104"/>
      <c r="F163" s="102"/>
    </row>
    <row r="164" spans="1:3" ht="38.25">
      <c r="A164" s="116" t="s">
        <v>586</v>
      </c>
      <c r="B164" s="116" t="s">
        <v>587</v>
      </c>
      <c r="C164" s="117" t="s">
        <v>588</v>
      </c>
    </row>
    <row r="165" spans="1:6" ht="12.75">
      <c r="A165" s="106"/>
      <c r="B165" s="106"/>
      <c r="C165" s="107" t="s">
        <v>352</v>
      </c>
      <c r="D165" s="108">
        <v>38</v>
      </c>
      <c r="E165" s="399"/>
      <c r="F165" s="73">
        <f>ROUND(ROUND(D165,2)*ROUND(E165,2),2)</f>
        <v>0</v>
      </c>
    </row>
    <row r="166" spans="1:3" ht="12.75">
      <c r="A166" s="103"/>
      <c r="B166" s="103"/>
      <c r="C166" s="104"/>
    </row>
    <row r="167" spans="1:3" ht="89.25">
      <c r="A167" s="116" t="s">
        <v>589</v>
      </c>
      <c r="B167" s="116"/>
      <c r="C167" s="117" t="s">
        <v>590</v>
      </c>
    </row>
    <row r="168" spans="1:6" ht="12.75">
      <c r="A168" s="106"/>
      <c r="B168" s="106"/>
      <c r="C168" s="107" t="s">
        <v>352</v>
      </c>
      <c r="D168" s="108">
        <v>38</v>
      </c>
      <c r="E168" s="399"/>
      <c r="F168" s="73">
        <f>ROUND(ROUND(D168,2)*ROUND(E168,2),2)</f>
        <v>0</v>
      </c>
    </row>
    <row r="169" spans="1:3" ht="63.75">
      <c r="A169" s="103" t="s">
        <v>591</v>
      </c>
      <c r="B169" s="103" t="s">
        <v>592</v>
      </c>
      <c r="C169" s="189" t="s">
        <v>593</v>
      </c>
    </row>
    <row r="170" spans="1:6" ht="12.75">
      <c r="A170" s="106"/>
      <c r="B170" s="106"/>
      <c r="C170" s="107" t="s">
        <v>374</v>
      </c>
      <c r="D170" s="108">
        <v>10</v>
      </c>
      <c r="E170" s="399"/>
      <c r="F170" s="73">
        <f>ROUND(ROUND(D170,2)*ROUND(E170,2),2)</f>
        <v>0</v>
      </c>
    </row>
    <row r="171" spans="1:3" ht="12.75">
      <c r="A171" s="103"/>
      <c r="B171" s="103"/>
      <c r="C171" s="104"/>
    </row>
    <row r="172" spans="1:3" ht="51">
      <c r="A172" s="103" t="s">
        <v>594</v>
      </c>
      <c r="B172" s="103" t="s">
        <v>595</v>
      </c>
      <c r="C172" s="104" t="s">
        <v>596</v>
      </c>
    </row>
    <row r="173" spans="1:6" ht="12.75">
      <c r="A173" s="106"/>
      <c r="B173" s="106"/>
      <c r="C173" s="107" t="s">
        <v>374</v>
      </c>
      <c r="D173" s="108">
        <v>10</v>
      </c>
      <c r="E173" s="399"/>
      <c r="F173" s="73">
        <f>ROUND(ROUND(D173,2)*ROUND(E173,2),2)</f>
        <v>0</v>
      </c>
    </row>
    <row r="174" spans="1:6" ht="12.75">
      <c r="A174" s="111"/>
      <c r="B174" s="111"/>
      <c r="C174" s="112"/>
      <c r="D174" s="91"/>
      <c r="E174" s="91"/>
      <c r="F174" s="113"/>
    </row>
    <row r="175" spans="1:6" ht="12.75">
      <c r="A175" s="103"/>
      <c r="B175" s="103"/>
      <c r="C175" s="104"/>
      <c r="F175" s="102"/>
    </row>
    <row r="176" spans="1:6" ht="25.5">
      <c r="A176" s="84" t="s">
        <v>331</v>
      </c>
      <c r="B176" s="84"/>
      <c r="C176" s="93" t="s">
        <v>597</v>
      </c>
      <c r="F176" s="94" t="str">
        <f>IF(SUM(F164:F175)&gt;0,SUM(F164:F175)," ")</f>
        <v> </v>
      </c>
    </row>
    <row r="177" spans="1:6" ht="12.75">
      <c r="A177" s="103"/>
      <c r="B177" s="103"/>
      <c r="C177" s="104"/>
      <c r="F177" s="102"/>
    </row>
    <row r="178" spans="1:6" ht="12.75">
      <c r="A178" s="103"/>
      <c r="B178" s="103"/>
      <c r="C178" s="104"/>
      <c r="F178" s="102"/>
    </row>
    <row r="179" spans="1:6" ht="12.75">
      <c r="A179" s="84"/>
      <c r="B179" s="84"/>
      <c r="C179" s="93"/>
      <c r="F179" s="102"/>
    </row>
    <row r="180" spans="1:6" ht="12.75">
      <c r="A180" s="84" t="s">
        <v>333</v>
      </c>
      <c r="B180" s="84"/>
      <c r="C180" s="93" t="s">
        <v>507</v>
      </c>
      <c r="F180" s="102"/>
    </row>
    <row r="181" spans="1:6" ht="12.75">
      <c r="A181" s="84"/>
      <c r="B181" s="84"/>
      <c r="C181" s="93"/>
      <c r="F181" s="102"/>
    </row>
    <row r="182" spans="1:6" ht="12.75">
      <c r="A182" s="84"/>
      <c r="B182" s="84"/>
      <c r="C182" s="93"/>
      <c r="F182" s="102"/>
    </row>
    <row r="183" spans="1:6" ht="38.25">
      <c r="A183" s="103" t="s">
        <v>598</v>
      </c>
      <c r="B183" s="103" t="s">
        <v>599</v>
      </c>
      <c r="C183" s="104" t="s">
        <v>600</v>
      </c>
      <c r="F183" s="102"/>
    </row>
    <row r="184" spans="1:6" ht="12.75">
      <c r="A184" s="106"/>
      <c r="B184" s="106"/>
      <c r="C184" s="107" t="s">
        <v>374</v>
      </c>
      <c r="D184" s="108">
        <v>41</v>
      </c>
      <c r="E184" s="399"/>
      <c r="F184" s="73">
        <f>ROUND(ROUND(D184,2)*ROUND(E184,2),2)</f>
        <v>0</v>
      </c>
    </row>
    <row r="185" spans="1:3" ht="12.75">
      <c r="A185" s="103"/>
      <c r="B185" s="103"/>
      <c r="C185" s="104"/>
    </row>
    <row r="186" spans="1:3" ht="127.5">
      <c r="A186" s="103" t="s">
        <v>601</v>
      </c>
      <c r="B186" s="103"/>
      <c r="C186" s="104" t="s">
        <v>602</v>
      </c>
    </row>
    <row r="187" spans="1:6" ht="12.75">
      <c r="A187" s="86"/>
      <c r="B187" s="86"/>
      <c r="C187" s="122" t="s">
        <v>410</v>
      </c>
      <c r="D187" s="197">
        <v>4</v>
      </c>
      <c r="E187" s="399"/>
      <c r="F187" s="73">
        <f>ROUND(ROUND(D187,2)*ROUND(E187,2),2)</f>
        <v>0</v>
      </c>
    </row>
    <row r="188" spans="1:6" ht="12.75">
      <c r="A188" s="89"/>
      <c r="B188" s="89"/>
      <c r="C188" s="89"/>
      <c r="D188" s="91"/>
      <c r="E188" s="91"/>
      <c r="F188" s="113"/>
    </row>
    <row r="189" spans="1:6" ht="12.75">
      <c r="A189" s="103"/>
      <c r="B189" s="103"/>
      <c r="C189" s="104"/>
      <c r="F189" s="102"/>
    </row>
    <row r="190" spans="1:6" ht="25.5">
      <c r="A190" s="84" t="s">
        <v>333</v>
      </c>
      <c r="B190" s="84"/>
      <c r="C190" s="93" t="s">
        <v>603</v>
      </c>
      <c r="F190" s="94" t="str">
        <f>IF(SUM(F184:F189)&gt;0,SUM(F184:F189)," ")</f>
        <v> </v>
      </c>
    </row>
    <row r="191" spans="1:6" ht="12.75">
      <c r="A191" s="84"/>
      <c r="B191" s="84"/>
      <c r="C191" s="93"/>
      <c r="F191" s="94"/>
    </row>
    <row r="192" spans="1:6" ht="12.75">
      <c r="A192" s="84"/>
      <c r="B192" s="84"/>
      <c r="C192" s="93"/>
      <c r="F192" s="94"/>
    </row>
    <row r="193" spans="1:6" ht="12.75">
      <c r="A193" s="84"/>
      <c r="B193" s="84"/>
      <c r="C193" s="93"/>
      <c r="F193" s="102"/>
    </row>
    <row r="194" spans="1:6" ht="12.75">
      <c r="A194" s="84" t="s">
        <v>334</v>
      </c>
      <c r="B194" s="84"/>
      <c r="C194" s="93" t="s">
        <v>509</v>
      </c>
      <c r="F194" s="102"/>
    </row>
    <row r="195" spans="1:6" ht="12.75">
      <c r="A195" s="84"/>
      <c r="B195" s="84"/>
      <c r="C195" s="93"/>
      <c r="F195" s="102"/>
    </row>
    <row r="196" spans="1:6" ht="12.75">
      <c r="A196" s="84"/>
      <c r="B196" s="84"/>
      <c r="C196" s="93"/>
      <c r="F196" s="102"/>
    </row>
    <row r="197" spans="1:6" ht="89.25">
      <c r="A197" s="103" t="s">
        <v>604</v>
      </c>
      <c r="B197" s="103" t="s">
        <v>605</v>
      </c>
      <c r="C197" s="120" t="s">
        <v>606</v>
      </c>
      <c r="F197" s="102"/>
    </row>
    <row r="198" spans="1:6" ht="12.75">
      <c r="A198" s="106"/>
      <c r="B198" s="106"/>
      <c r="C198" s="107" t="s">
        <v>374</v>
      </c>
      <c r="D198" s="108">
        <v>11.5</v>
      </c>
      <c r="E198" s="399"/>
      <c r="F198" s="73">
        <f>ROUND(ROUND(D198,2)*ROUND(E198,2),2)</f>
        <v>0</v>
      </c>
    </row>
    <row r="199" spans="1:6" ht="12.75">
      <c r="A199" s="111"/>
      <c r="B199" s="111"/>
      <c r="C199" s="112"/>
      <c r="D199" s="91"/>
      <c r="E199" s="91"/>
      <c r="F199" s="113"/>
    </row>
    <row r="200" spans="1:6" ht="12.75">
      <c r="A200" s="103"/>
      <c r="B200" s="103"/>
      <c r="C200" s="104"/>
      <c r="F200" s="102"/>
    </row>
    <row r="201" spans="1:6" ht="25.5">
      <c r="A201" s="84" t="s">
        <v>334</v>
      </c>
      <c r="B201" s="84"/>
      <c r="C201" s="93" t="s">
        <v>607</v>
      </c>
      <c r="F201" s="94" t="str">
        <f>IF(SUM(F198:F200)&gt;0,SUM(F198:F200)," ")</f>
        <v> </v>
      </c>
    </row>
    <row r="202" spans="1:6" ht="12.75">
      <c r="A202" s="84"/>
      <c r="B202" s="84"/>
      <c r="C202" s="93"/>
      <c r="F202" s="94"/>
    </row>
    <row r="203" spans="1:6" ht="12.75">
      <c r="A203" s="84"/>
      <c r="B203" s="84"/>
      <c r="C203" s="93"/>
      <c r="F203" s="94"/>
    </row>
    <row r="204" spans="1:6" ht="12.75">
      <c r="A204" s="84"/>
      <c r="B204" s="84"/>
      <c r="C204" s="93"/>
      <c r="F204" s="102"/>
    </row>
    <row r="205" spans="1:6" ht="12.75">
      <c r="A205" s="84" t="s">
        <v>508</v>
      </c>
      <c r="B205" s="84"/>
      <c r="C205" s="93" t="s">
        <v>511</v>
      </c>
      <c r="F205" s="102"/>
    </row>
    <row r="206" spans="1:6" ht="12.75">
      <c r="A206" s="84"/>
      <c r="B206" s="84"/>
      <c r="C206" s="93"/>
      <c r="F206" s="102"/>
    </row>
    <row r="207" spans="1:6" ht="12.75">
      <c r="A207" s="84"/>
      <c r="B207" s="84"/>
      <c r="C207" s="93"/>
      <c r="F207" s="102"/>
    </row>
    <row r="208" spans="1:6" ht="76.5">
      <c r="A208" s="103" t="s">
        <v>608</v>
      </c>
      <c r="B208" s="103" t="s">
        <v>609</v>
      </c>
      <c r="C208" s="120" t="s">
        <v>610</v>
      </c>
      <c r="F208" s="102"/>
    </row>
    <row r="209" spans="1:6" ht="12.75">
      <c r="A209" s="106"/>
      <c r="B209" s="106"/>
      <c r="C209" s="107" t="s">
        <v>352</v>
      </c>
      <c r="D209" s="108">
        <v>27.5</v>
      </c>
      <c r="E209" s="399"/>
      <c r="F209" s="73">
        <f>ROUND(ROUND(D209,2)*ROUND(E209,2),2)</f>
        <v>0</v>
      </c>
    </row>
    <row r="210" spans="1:6" ht="12.75">
      <c r="A210" s="111"/>
      <c r="B210" s="111"/>
      <c r="C210" s="112"/>
      <c r="D210" s="91"/>
      <c r="E210" s="91"/>
      <c r="F210" s="113"/>
    </row>
    <row r="211" spans="1:6" ht="12.75">
      <c r="A211" s="103"/>
      <c r="B211" s="103"/>
      <c r="C211" s="104"/>
      <c r="F211" s="102"/>
    </row>
    <row r="212" spans="1:6" ht="12.75">
      <c r="A212" s="84" t="s">
        <v>508</v>
      </c>
      <c r="B212" s="84"/>
      <c r="C212" s="93" t="s">
        <v>611</v>
      </c>
      <c r="F212" s="94" t="str">
        <f>IF(SUM(F209:F211)&gt;0,SUM(F209:F211)," ")</f>
        <v> </v>
      </c>
    </row>
    <row r="213" spans="1:6" ht="12.75">
      <c r="A213" s="84"/>
      <c r="B213" s="84"/>
      <c r="C213" s="93"/>
      <c r="F213" s="94"/>
    </row>
    <row r="214" spans="1:6" ht="12.75">
      <c r="A214" s="84"/>
      <c r="B214" s="84"/>
      <c r="C214" s="93"/>
      <c r="F214" s="102"/>
    </row>
    <row r="215" spans="1:6" ht="12.75">
      <c r="A215" s="84"/>
      <c r="B215" s="84"/>
      <c r="C215" s="93"/>
      <c r="F215" s="102"/>
    </row>
    <row r="216" spans="1:6" ht="12.75">
      <c r="A216" s="84" t="s">
        <v>510</v>
      </c>
      <c r="B216" s="84"/>
      <c r="C216" s="93" t="s">
        <v>512</v>
      </c>
      <c r="F216" s="102"/>
    </row>
    <row r="217" spans="1:6" ht="12.75">
      <c r="A217" s="84"/>
      <c r="B217" s="84"/>
      <c r="C217" s="93"/>
      <c r="F217" s="102"/>
    </row>
    <row r="218" spans="1:6" ht="12.75">
      <c r="A218" s="84"/>
      <c r="B218" s="84"/>
      <c r="C218" s="93"/>
      <c r="F218" s="102"/>
    </row>
    <row r="219" spans="1:6" ht="38.25">
      <c r="A219" s="103" t="s">
        <v>612</v>
      </c>
      <c r="B219" s="103" t="s">
        <v>613</v>
      </c>
      <c r="C219" s="104" t="s">
        <v>614</v>
      </c>
      <c r="F219" s="102"/>
    </row>
    <row r="220" spans="1:6" ht="12.75">
      <c r="A220" s="86"/>
      <c r="B220" s="86"/>
      <c r="C220" s="122" t="s">
        <v>410</v>
      </c>
      <c r="D220" s="197">
        <v>4</v>
      </c>
      <c r="E220" s="399"/>
      <c r="F220" s="73">
        <f>ROUND(ROUND(D220,2)*ROUND(E220,2),2)</f>
        <v>0</v>
      </c>
    </row>
    <row r="221" spans="1:3" ht="12.75">
      <c r="A221" s="103"/>
      <c r="B221" s="103"/>
      <c r="C221" s="104"/>
    </row>
    <row r="222" spans="1:3" ht="38.25">
      <c r="A222" s="103" t="s">
        <v>615</v>
      </c>
      <c r="B222" s="103" t="s">
        <v>616</v>
      </c>
      <c r="C222" s="104" t="s">
        <v>617</v>
      </c>
    </row>
    <row r="223" spans="1:6" ht="12.75">
      <c r="A223" s="86"/>
      <c r="B223" s="86"/>
      <c r="C223" s="122" t="s">
        <v>410</v>
      </c>
      <c r="D223" s="197">
        <v>1</v>
      </c>
      <c r="E223" s="399"/>
      <c r="F223" s="73">
        <f>ROUND(ROUND(D223,2)*ROUND(E223,2),2)</f>
        <v>0</v>
      </c>
    </row>
    <row r="224" spans="1:3" ht="12.75">
      <c r="A224" s="103"/>
      <c r="B224" s="103"/>
      <c r="C224" s="104"/>
    </row>
    <row r="225" spans="1:3" ht="12.75">
      <c r="A225" s="103" t="s">
        <v>618</v>
      </c>
      <c r="B225" s="103" t="s">
        <v>406</v>
      </c>
      <c r="C225" s="104" t="s">
        <v>17</v>
      </c>
    </row>
    <row r="226" spans="1:6" ht="12.75">
      <c r="A226" s="103"/>
      <c r="B226" s="103"/>
      <c r="C226" s="121" t="s">
        <v>89</v>
      </c>
      <c r="D226" s="72">
        <v>15</v>
      </c>
      <c r="E226" s="414">
        <v>57</v>
      </c>
      <c r="F226" s="73">
        <f>ROUND(ROUND(D226,2)*ROUND(E226,2),2)</f>
        <v>855</v>
      </c>
    </row>
    <row r="227" spans="1:6" ht="12.75">
      <c r="A227" s="89"/>
      <c r="B227" s="89"/>
      <c r="C227" s="123"/>
      <c r="D227" s="198"/>
      <c r="E227" s="91"/>
      <c r="F227" s="92"/>
    </row>
    <row r="228" spans="1:4" ht="12.75">
      <c r="A228" s="86"/>
      <c r="B228" s="86"/>
      <c r="C228" s="122"/>
      <c r="D228" s="197"/>
    </row>
    <row r="229" spans="1:6" ht="12.75">
      <c r="A229" s="84" t="s">
        <v>510</v>
      </c>
      <c r="B229" s="84"/>
      <c r="C229" s="93" t="s">
        <v>619</v>
      </c>
      <c r="F229" s="94">
        <f>IF(SUM(F220:F228)&gt;0,SUM(F220:F228)," ")</f>
        <v>855</v>
      </c>
    </row>
    <row r="230" spans="1:6" ht="12.75">
      <c r="A230" s="199"/>
      <c r="B230" s="199"/>
      <c r="C230" s="200"/>
      <c r="F230" s="102"/>
    </row>
    <row r="231" spans="1:3" ht="12.75">
      <c r="A231" s="201"/>
      <c r="B231" s="201"/>
      <c r="C231" s="202"/>
    </row>
  </sheetData>
  <sheetProtection password="E637" sheet="1" formatCells="0" formatColumns="0" formatRows="0" selectLockedCells="1"/>
  <mergeCells count="2">
    <mergeCell ref="B2:E2"/>
    <mergeCell ref="C10:E10"/>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131"/>
  <sheetViews>
    <sheetView zoomScalePageLayoutView="0" workbookViewId="0" topLeftCell="A46">
      <selection activeCell="E117" sqref="E117"/>
    </sheetView>
  </sheetViews>
  <sheetFormatPr defaultColWidth="9.00390625" defaultRowHeight="12.75"/>
  <cols>
    <col min="3" max="3" width="31.875" style="0" customWidth="1"/>
    <col min="6" max="6" width="13.625" style="0" customWidth="1"/>
  </cols>
  <sheetData>
    <row r="1" spans="1:6" ht="12.75">
      <c r="A1" s="69" t="s">
        <v>310</v>
      </c>
      <c r="B1" s="451" t="s">
        <v>311</v>
      </c>
      <c r="C1" s="451"/>
      <c r="D1" s="451"/>
      <c r="E1" s="451"/>
      <c r="F1" s="70"/>
    </row>
    <row r="2" spans="1:6" ht="12.75">
      <c r="A2" s="69"/>
      <c r="B2" s="70"/>
      <c r="C2" s="71"/>
      <c r="D2" s="72"/>
      <c r="E2" s="72"/>
      <c r="F2" s="73"/>
    </row>
    <row r="3" spans="1:6" ht="12.75">
      <c r="A3" s="69"/>
      <c r="B3" s="70" t="s">
        <v>312</v>
      </c>
      <c r="C3" s="71"/>
      <c r="D3" s="72"/>
      <c r="E3" s="72"/>
      <c r="F3" s="73"/>
    </row>
    <row r="4" spans="1:6" ht="12.75">
      <c r="A4" s="69"/>
      <c r="B4" s="69"/>
      <c r="C4" s="74"/>
      <c r="D4" s="72"/>
      <c r="E4" s="75"/>
      <c r="F4" s="73"/>
    </row>
    <row r="5" spans="1:6" ht="12.75">
      <c r="A5" s="69" t="s">
        <v>313</v>
      </c>
      <c r="B5" s="70" t="s">
        <v>314</v>
      </c>
      <c r="C5" s="76"/>
      <c r="D5" s="77"/>
      <c r="E5" s="77"/>
      <c r="F5" s="78"/>
    </row>
    <row r="6" spans="1:6" ht="12.75">
      <c r="A6" s="69" t="s">
        <v>315</v>
      </c>
      <c r="B6" s="70" t="s">
        <v>316</v>
      </c>
      <c r="C6" s="76"/>
      <c r="D6" s="77"/>
      <c r="E6" s="77"/>
      <c r="F6" s="78"/>
    </row>
    <row r="7" spans="1:6" ht="12.75">
      <c r="A7" s="69" t="s">
        <v>317</v>
      </c>
      <c r="B7" s="70" t="s">
        <v>318</v>
      </c>
      <c r="C7" s="79"/>
      <c r="D7" s="77"/>
      <c r="E7" s="77"/>
      <c r="F7" s="78"/>
    </row>
    <row r="8" spans="1:6" ht="12.75">
      <c r="A8" s="69"/>
      <c r="B8" s="69"/>
      <c r="C8" s="79"/>
      <c r="D8" s="77"/>
      <c r="E8" s="77"/>
      <c r="F8" s="78"/>
    </row>
    <row r="9" spans="1:6" ht="12.75">
      <c r="A9" s="69"/>
      <c r="B9" s="69"/>
      <c r="C9" s="79"/>
      <c r="D9" s="77"/>
      <c r="E9" s="77"/>
      <c r="F9" s="78"/>
    </row>
    <row r="10" spans="1:6" ht="15.75">
      <c r="A10" s="69"/>
      <c r="B10" s="69"/>
      <c r="C10" s="452" t="s">
        <v>319</v>
      </c>
      <c r="D10" s="452"/>
      <c r="E10" s="452"/>
      <c r="F10" s="78"/>
    </row>
    <row r="11" spans="1:6" ht="12.75">
      <c r="A11" s="80"/>
      <c r="B11" s="80"/>
      <c r="C11" s="81"/>
      <c r="D11" s="82"/>
      <c r="E11" s="72"/>
      <c r="F11" s="73"/>
    </row>
    <row r="12" spans="1:6" ht="18">
      <c r="A12" s="80"/>
      <c r="B12" s="80"/>
      <c r="C12" s="83" t="s">
        <v>320</v>
      </c>
      <c r="D12" s="82"/>
      <c r="E12" s="72"/>
      <c r="F12" s="73"/>
    </row>
    <row r="13" spans="1:6" ht="12.75">
      <c r="A13" s="80"/>
      <c r="B13" s="80"/>
      <c r="C13" s="81"/>
      <c r="D13" s="82"/>
      <c r="E13" s="72"/>
      <c r="F13" s="73"/>
    </row>
    <row r="14" spans="1:6" ht="12.75">
      <c r="A14" s="84" t="s">
        <v>321</v>
      </c>
      <c r="B14" s="85" t="s">
        <v>50</v>
      </c>
      <c r="C14" s="86"/>
      <c r="D14" s="82"/>
      <c r="E14" s="72"/>
      <c r="F14" s="73" t="str">
        <f>F53</f>
        <v> </v>
      </c>
    </row>
    <row r="15" spans="1:6" ht="12.75">
      <c r="A15" s="84" t="s">
        <v>322</v>
      </c>
      <c r="B15" s="85" t="s">
        <v>324</v>
      </c>
      <c r="C15" s="86"/>
      <c r="D15" s="82"/>
      <c r="E15" s="72"/>
      <c r="F15" s="73" t="str">
        <f>F68</f>
        <v> </v>
      </c>
    </row>
    <row r="16" spans="1:6" ht="12.75">
      <c r="A16" s="84" t="s">
        <v>323</v>
      </c>
      <c r="B16" s="85" t="s">
        <v>326</v>
      </c>
      <c r="C16" s="86"/>
      <c r="D16" s="82"/>
      <c r="E16" s="72"/>
      <c r="F16" s="73" t="str">
        <f>F83</f>
        <v> </v>
      </c>
    </row>
    <row r="17" spans="1:6" ht="12.75">
      <c r="A17" s="84" t="s">
        <v>325</v>
      </c>
      <c r="B17" s="85" t="s">
        <v>328</v>
      </c>
      <c r="C17" s="86"/>
      <c r="D17" s="82"/>
      <c r="E17" s="72"/>
      <c r="F17" s="73" t="str">
        <f>F98</f>
        <v> </v>
      </c>
    </row>
    <row r="18" spans="1:6" ht="12.75">
      <c r="A18" s="84" t="s">
        <v>327</v>
      </c>
      <c r="B18" s="85" t="s">
        <v>330</v>
      </c>
      <c r="C18" s="86"/>
      <c r="D18" s="82"/>
      <c r="E18" s="72"/>
      <c r="F18" s="73" t="str">
        <f>F107</f>
        <v> </v>
      </c>
    </row>
    <row r="19" spans="1:6" ht="12.75">
      <c r="A19" s="84" t="s">
        <v>329</v>
      </c>
      <c r="B19" s="85" t="s">
        <v>332</v>
      </c>
      <c r="C19" s="86"/>
      <c r="D19" s="82"/>
      <c r="E19" s="72"/>
      <c r="F19" s="73" t="str">
        <f>F119</f>
        <v> </v>
      </c>
    </row>
    <row r="20" spans="1:6" ht="12.75">
      <c r="A20" s="87" t="s">
        <v>331</v>
      </c>
      <c r="B20" s="88" t="s">
        <v>37</v>
      </c>
      <c r="C20" s="89"/>
      <c r="D20" s="90"/>
      <c r="E20" s="91"/>
      <c r="F20" s="92">
        <f>F131</f>
        <v>3135</v>
      </c>
    </row>
    <row r="21" spans="1:6" ht="12.75">
      <c r="A21" s="84"/>
      <c r="B21" s="84"/>
      <c r="C21" s="93"/>
      <c r="D21" s="82"/>
      <c r="E21" s="72"/>
      <c r="F21" s="73"/>
    </row>
    <row r="22" spans="1:6" ht="12.75">
      <c r="A22" s="84"/>
      <c r="B22" s="84"/>
      <c r="C22" s="93" t="s">
        <v>335</v>
      </c>
      <c r="D22" s="82"/>
      <c r="E22" s="72"/>
      <c r="F22" s="73">
        <f>IF(SUM(F14:F21)&gt;0,SUM(F14:F21)," ")</f>
        <v>3135</v>
      </c>
    </row>
    <row r="23" spans="1:6" ht="12.75">
      <c r="A23" s="84"/>
      <c r="B23" s="84"/>
      <c r="C23" s="93"/>
      <c r="D23" s="82"/>
      <c r="E23" s="72"/>
      <c r="F23" s="73"/>
    </row>
    <row r="24" spans="1:6" ht="12.75">
      <c r="A24" s="84"/>
      <c r="B24" s="84"/>
      <c r="C24" s="93"/>
      <c r="D24" s="82"/>
      <c r="E24" s="72"/>
      <c r="F24" s="73"/>
    </row>
    <row r="25" spans="1:6" ht="27">
      <c r="A25" s="95" t="s">
        <v>336</v>
      </c>
      <c r="B25" s="95" t="s">
        <v>337</v>
      </c>
      <c r="C25" s="96" t="s">
        <v>338</v>
      </c>
      <c r="D25" s="97" t="s">
        <v>339</v>
      </c>
      <c r="E25" s="97" t="s">
        <v>340</v>
      </c>
      <c r="F25" s="98" t="s">
        <v>341</v>
      </c>
    </row>
    <row r="26" spans="1:6" ht="12.75">
      <c r="A26" s="80"/>
      <c r="B26" s="80"/>
      <c r="C26" s="99"/>
      <c r="D26" s="100"/>
      <c r="E26" s="101"/>
      <c r="F26" s="73"/>
    </row>
    <row r="27" spans="1:6" ht="99" customHeight="1">
      <c r="A27" s="80"/>
      <c r="B27" s="80"/>
      <c r="C27" s="93" t="s">
        <v>342</v>
      </c>
      <c r="D27" s="100"/>
      <c r="E27" s="101"/>
      <c r="F27" s="73"/>
    </row>
    <row r="28" spans="1:6" ht="12.75">
      <c r="A28" s="84"/>
      <c r="B28" s="84"/>
      <c r="C28" s="93"/>
      <c r="D28" s="72"/>
      <c r="E28" s="72"/>
      <c r="F28" s="94"/>
    </row>
    <row r="29" spans="1:6" ht="12.75">
      <c r="A29" s="84"/>
      <c r="B29" s="84"/>
      <c r="C29" s="93"/>
      <c r="D29" s="72"/>
      <c r="E29" s="72"/>
      <c r="F29" s="102"/>
    </row>
    <row r="30" spans="1:6" ht="12.75">
      <c r="A30" s="84" t="s">
        <v>321</v>
      </c>
      <c r="B30" s="84"/>
      <c r="C30" s="93" t="s">
        <v>50</v>
      </c>
      <c r="D30" s="72"/>
      <c r="E30" s="72"/>
      <c r="F30" s="102"/>
    </row>
    <row r="31" spans="1:6" ht="12.75">
      <c r="A31" s="84"/>
      <c r="B31" s="84"/>
      <c r="C31" s="93"/>
      <c r="D31" s="72"/>
      <c r="E31" s="72"/>
      <c r="F31" s="102"/>
    </row>
    <row r="32" spans="1:6" ht="65.25" customHeight="1">
      <c r="A32" s="103" t="s">
        <v>343</v>
      </c>
      <c r="B32" s="103" t="s">
        <v>344</v>
      </c>
      <c r="C32" s="104" t="s">
        <v>884</v>
      </c>
      <c r="D32" s="72"/>
      <c r="E32" s="72"/>
      <c r="F32" s="102"/>
    </row>
    <row r="33" spans="1:6" ht="12.75">
      <c r="A33" s="106"/>
      <c r="B33" s="106"/>
      <c r="C33" s="107" t="s">
        <v>346</v>
      </c>
      <c r="D33" s="110">
        <v>35</v>
      </c>
      <c r="E33" s="399"/>
      <c r="F33" s="105">
        <f>ROUND(ROUND(D33,2)*ROUND(E33,2),2)</f>
        <v>0</v>
      </c>
    </row>
    <row r="34" spans="1:6" ht="12.75">
      <c r="A34" s="84"/>
      <c r="B34" s="84"/>
      <c r="C34" s="93"/>
      <c r="D34" s="72"/>
      <c r="E34" s="72"/>
      <c r="F34" s="105"/>
    </row>
    <row r="35" spans="1:6" ht="72" customHeight="1">
      <c r="A35" s="103" t="s">
        <v>347</v>
      </c>
      <c r="B35" s="103" t="s">
        <v>348</v>
      </c>
      <c r="C35" s="104" t="s">
        <v>885</v>
      </c>
      <c r="D35" s="72"/>
      <c r="E35" s="72"/>
      <c r="F35" s="105"/>
    </row>
    <row r="36" spans="1:6" ht="12.75">
      <c r="A36" s="106"/>
      <c r="B36" s="106"/>
      <c r="C36" s="107" t="s">
        <v>346</v>
      </c>
      <c r="D36" s="110">
        <v>495</v>
      </c>
      <c r="E36" s="399"/>
      <c r="F36" s="105">
        <f>ROUND(ROUND(D36,2)*ROUND(E36,2),2)</f>
        <v>0</v>
      </c>
    </row>
    <row r="37" spans="1:6" ht="12.75">
      <c r="A37" s="86"/>
      <c r="B37" s="86"/>
      <c r="C37" s="86"/>
      <c r="D37" s="86"/>
      <c r="E37" s="86"/>
      <c r="F37" s="105"/>
    </row>
    <row r="38" spans="1:6" ht="30.75" customHeight="1">
      <c r="A38" s="114" t="s">
        <v>349</v>
      </c>
      <c r="B38" s="114" t="s">
        <v>350</v>
      </c>
      <c r="C38" s="104" t="s">
        <v>351</v>
      </c>
      <c r="D38" s="72"/>
      <c r="E38" s="72"/>
      <c r="F38" s="105"/>
    </row>
    <row r="39" spans="1:6" ht="12.75">
      <c r="A39" s="106"/>
      <c r="B39" s="106"/>
      <c r="C39" s="107" t="s">
        <v>352</v>
      </c>
      <c r="D39" s="110">
        <v>115</v>
      </c>
      <c r="E39" s="399"/>
      <c r="F39" s="105">
        <f>ROUND(ROUND(D39,2)*ROUND(E39,2),2)</f>
        <v>0</v>
      </c>
    </row>
    <row r="40" spans="1:6" ht="12.75">
      <c r="A40" s="86"/>
      <c r="B40" s="86"/>
      <c r="C40" s="86"/>
      <c r="D40" s="86"/>
      <c r="E40" s="86"/>
      <c r="F40" s="105"/>
    </row>
    <row r="41" spans="1:6" ht="56.25" customHeight="1">
      <c r="A41" s="114" t="s">
        <v>353</v>
      </c>
      <c r="B41" s="114" t="s">
        <v>355</v>
      </c>
      <c r="C41" s="104" t="s">
        <v>356</v>
      </c>
      <c r="D41" s="72"/>
      <c r="E41" s="72"/>
      <c r="F41" s="105"/>
    </row>
    <row r="42" spans="1:6" ht="12.75">
      <c r="A42" s="106"/>
      <c r="B42" s="106"/>
      <c r="C42" s="107" t="s">
        <v>346</v>
      </c>
      <c r="D42" s="110">
        <v>12</v>
      </c>
      <c r="E42" s="399"/>
      <c r="F42" s="105">
        <f>ROUND(ROUND(D42,2)*ROUND(E42,2),2)</f>
        <v>0</v>
      </c>
    </row>
    <row r="43" spans="1:6" ht="12.75">
      <c r="A43" s="106"/>
      <c r="B43" s="106"/>
      <c r="C43" s="107"/>
      <c r="D43" s="110"/>
      <c r="E43" s="72"/>
      <c r="F43" s="105"/>
    </row>
    <row r="44" spans="1:6" ht="54" customHeight="1">
      <c r="A44" s="114" t="s">
        <v>354</v>
      </c>
      <c r="B44" s="114" t="s">
        <v>358</v>
      </c>
      <c r="C44" s="104" t="s">
        <v>359</v>
      </c>
      <c r="D44" s="72"/>
      <c r="E44" s="72"/>
      <c r="F44" s="105"/>
    </row>
    <row r="45" spans="1:6" ht="12.75">
      <c r="A45" s="106"/>
      <c r="B45" s="106"/>
      <c r="C45" s="107" t="s">
        <v>346</v>
      </c>
      <c r="D45" s="110">
        <v>265</v>
      </c>
      <c r="E45" s="399"/>
      <c r="F45" s="105">
        <f>ROUND(ROUND(D45,2)*ROUND(E45,2),2)</f>
        <v>0</v>
      </c>
    </row>
    <row r="46" spans="1:6" ht="12.75">
      <c r="A46" s="106"/>
      <c r="B46" s="106"/>
      <c r="C46" s="107"/>
      <c r="D46" s="110"/>
      <c r="E46" s="72"/>
      <c r="F46" s="105"/>
    </row>
    <row r="47" spans="1:6" ht="45" customHeight="1">
      <c r="A47" s="114" t="s">
        <v>357</v>
      </c>
      <c r="B47" s="114" t="s">
        <v>361</v>
      </c>
      <c r="C47" s="104" t="s">
        <v>362</v>
      </c>
      <c r="D47" s="72"/>
      <c r="E47" s="72"/>
      <c r="F47" s="105"/>
    </row>
    <row r="48" spans="1:6" ht="12.75">
      <c r="A48" s="106"/>
      <c r="B48" s="106"/>
      <c r="C48" s="107" t="s">
        <v>346</v>
      </c>
      <c r="D48" s="110">
        <v>125</v>
      </c>
      <c r="E48" s="399"/>
      <c r="F48" s="105">
        <f>ROUND(ROUND(D48,2)*ROUND(E48,2),2)</f>
        <v>0</v>
      </c>
    </row>
    <row r="49" spans="1:6" ht="12.75">
      <c r="A49" s="86"/>
      <c r="B49" s="86"/>
      <c r="C49" s="86"/>
      <c r="D49" s="86"/>
      <c r="E49" s="86"/>
      <c r="F49" s="105"/>
    </row>
    <row r="50" spans="1:6" ht="31.5" customHeight="1">
      <c r="A50" s="114" t="s">
        <v>360</v>
      </c>
      <c r="B50" s="114" t="s">
        <v>363</v>
      </c>
      <c r="C50" s="104" t="s">
        <v>364</v>
      </c>
      <c r="D50" s="72"/>
      <c r="E50" s="72"/>
      <c r="F50" s="105"/>
    </row>
    <row r="51" spans="1:6" ht="12.75">
      <c r="A51" s="106"/>
      <c r="B51" s="106"/>
      <c r="C51" s="107" t="s">
        <v>352</v>
      </c>
      <c r="D51" s="110">
        <v>75</v>
      </c>
      <c r="E51" s="399"/>
      <c r="F51" s="105">
        <f>ROUND(ROUND(D51,2)*ROUND(E51,2),2)</f>
        <v>0</v>
      </c>
    </row>
    <row r="52" spans="1:6" ht="12.75">
      <c r="A52" s="111"/>
      <c r="B52" s="111"/>
      <c r="C52" s="112"/>
      <c r="D52" s="91"/>
      <c r="E52" s="91"/>
      <c r="F52" s="113"/>
    </row>
    <row r="53" spans="1:6" ht="19.5" customHeight="1">
      <c r="A53" s="84" t="s">
        <v>321</v>
      </c>
      <c r="B53" s="84"/>
      <c r="C53" s="93" t="s">
        <v>365</v>
      </c>
      <c r="D53" s="72"/>
      <c r="E53" s="72"/>
      <c r="F53" s="94" t="str">
        <f>IF(SUM(F32:F52)&gt;0,SUM(F32:F52)," ")</f>
        <v> </v>
      </c>
    </row>
    <row r="54" spans="1:6" ht="12.75">
      <c r="A54" s="84"/>
      <c r="B54" s="84"/>
      <c r="C54" s="93"/>
      <c r="D54" s="72"/>
      <c r="E54" s="72"/>
      <c r="F54" s="94"/>
    </row>
    <row r="55" spans="1:6" ht="12.75">
      <c r="A55" s="84"/>
      <c r="B55" s="84"/>
      <c r="C55" s="93"/>
      <c r="D55" s="72"/>
      <c r="E55" s="72"/>
      <c r="F55" s="102"/>
    </row>
    <row r="56" spans="1:6" ht="18" customHeight="1">
      <c r="A56" s="84" t="s">
        <v>322</v>
      </c>
      <c r="B56" s="84"/>
      <c r="C56" s="93" t="s">
        <v>324</v>
      </c>
      <c r="D56" s="72"/>
      <c r="E56" s="72"/>
      <c r="F56" s="102"/>
    </row>
    <row r="57" spans="1:6" ht="12.75">
      <c r="A57" s="84"/>
      <c r="B57" s="84"/>
      <c r="C57" s="93"/>
      <c r="D57" s="72"/>
      <c r="E57" s="72"/>
      <c r="F57" s="102"/>
    </row>
    <row r="58" spans="1:6" ht="28.5" customHeight="1">
      <c r="A58" s="103" t="s">
        <v>366</v>
      </c>
      <c r="B58" s="103" t="s">
        <v>240</v>
      </c>
      <c r="C58" s="104" t="s">
        <v>367</v>
      </c>
      <c r="D58" s="72"/>
      <c r="E58" s="72"/>
      <c r="F58" s="102"/>
    </row>
    <row r="59" spans="1:6" ht="12.75">
      <c r="A59" s="106"/>
      <c r="B59" s="106"/>
      <c r="C59" s="107" t="s">
        <v>352</v>
      </c>
      <c r="D59" s="110">
        <v>105</v>
      </c>
      <c r="E59" s="399"/>
      <c r="F59" s="105">
        <f>ROUND(ROUND(D59,2)*ROUND(E59,2),2)</f>
        <v>0</v>
      </c>
    </row>
    <row r="60" spans="1:6" ht="12.75">
      <c r="A60" s="84"/>
      <c r="B60" s="84"/>
      <c r="C60" s="93"/>
      <c r="D60" s="72"/>
      <c r="E60" s="72"/>
      <c r="F60" s="105"/>
    </row>
    <row r="61" spans="1:6" ht="66.75" customHeight="1">
      <c r="A61" s="103" t="s">
        <v>368</v>
      </c>
      <c r="B61" s="103" t="s">
        <v>369</v>
      </c>
      <c r="C61" s="104" t="s">
        <v>370</v>
      </c>
      <c r="D61" s="72"/>
      <c r="E61" s="72"/>
      <c r="F61" s="105"/>
    </row>
    <row r="62" spans="1:6" ht="12.75">
      <c r="A62" s="106"/>
      <c r="B62" s="106"/>
      <c r="C62" s="107" t="s">
        <v>352</v>
      </c>
      <c r="D62" s="110">
        <v>303</v>
      </c>
      <c r="E62" s="399"/>
      <c r="F62" s="105">
        <f>ROUND(ROUND(D62,2)*ROUND(E62,2),2)</f>
        <v>0</v>
      </c>
    </row>
    <row r="63" spans="1:6" ht="12.75">
      <c r="A63" s="84"/>
      <c r="B63" s="84"/>
      <c r="C63" s="93"/>
      <c r="D63" s="72"/>
      <c r="E63" s="72"/>
      <c r="F63" s="105"/>
    </row>
    <row r="64" spans="1:6" ht="25.5">
      <c r="A64" s="103" t="s">
        <v>371</v>
      </c>
      <c r="B64" s="103" t="s">
        <v>372</v>
      </c>
      <c r="C64" s="104" t="s">
        <v>373</v>
      </c>
      <c r="D64" s="72"/>
      <c r="E64" s="72"/>
      <c r="F64" s="105"/>
    </row>
    <row r="65" spans="1:6" ht="12.75">
      <c r="A65" s="106"/>
      <c r="B65" s="106"/>
      <c r="C65" s="107" t="s">
        <v>374</v>
      </c>
      <c r="D65" s="110">
        <v>145</v>
      </c>
      <c r="E65" s="399"/>
      <c r="F65" s="105">
        <f>ROUND(ROUND(D65,2)*ROUND(E65,2),2)</f>
        <v>0</v>
      </c>
    </row>
    <row r="66" spans="1:6" ht="12.75">
      <c r="A66" s="84"/>
      <c r="B66" s="84"/>
      <c r="C66" s="93"/>
      <c r="D66" s="72"/>
      <c r="E66" s="72"/>
      <c r="F66" s="102"/>
    </row>
    <row r="67" spans="1:6" ht="12.75">
      <c r="A67" s="111"/>
      <c r="B67" s="111"/>
      <c r="C67" s="112"/>
      <c r="D67" s="91"/>
      <c r="E67" s="91"/>
      <c r="F67" s="113"/>
    </row>
    <row r="68" spans="1:6" ht="20.25" customHeight="1">
      <c r="A68" s="84" t="s">
        <v>322</v>
      </c>
      <c r="B68" s="84"/>
      <c r="C68" s="93" t="s">
        <v>375</v>
      </c>
      <c r="D68" s="72"/>
      <c r="E68" s="72"/>
      <c r="F68" s="94" t="str">
        <f>IF(SUM(F58:F67)&gt;0,SUM(F58:F67)," ")</f>
        <v> </v>
      </c>
    </row>
    <row r="69" spans="1:6" ht="12.75">
      <c r="A69" s="103"/>
      <c r="B69" s="103"/>
      <c r="C69" s="104"/>
      <c r="D69" s="72"/>
      <c r="E69" s="72"/>
      <c r="F69" s="102"/>
    </row>
    <row r="70" spans="1:6" ht="12.75">
      <c r="A70" s="103"/>
      <c r="B70" s="103"/>
      <c r="C70" s="104"/>
      <c r="D70" s="72"/>
      <c r="E70" s="72"/>
      <c r="F70" s="102"/>
    </row>
    <row r="71" spans="1:6" ht="12.75">
      <c r="A71" s="103"/>
      <c r="B71" s="103"/>
      <c r="C71" s="104"/>
      <c r="D71" s="72"/>
      <c r="E71" s="72"/>
      <c r="F71" s="102"/>
    </row>
    <row r="72" spans="1:6" ht="15" customHeight="1">
      <c r="A72" s="84" t="s">
        <v>323</v>
      </c>
      <c r="B72" s="84"/>
      <c r="C72" s="93" t="s">
        <v>376</v>
      </c>
      <c r="D72" s="72"/>
      <c r="E72" s="72"/>
      <c r="F72" s="102"/>
    </row>
    <row r="73" spans="1:6" ht="12.75">
      <c r="A73" s="84"/>
      <c r="B73" s="84"/>
      <c r="C73" s="93"/>
      <c r="D73" s="72"/>
      <c r="E73" s="72"/>
      <c r="F73" s="102"/>
    </row>
    <row r="74" spans="1:6" ht="55.5" customHeight="1">
      <c r="A74" s="103" t="s">
        <v>377</v>
      </c>
      <c r="B74" s="103" t="s">
        <v>242</v>
      </c>
      <c r="C74" s="104" t="s">
        <v>378</v>
      </c>
      <c r="D74" s="72"/>
      <c r="E74" s="72"/>
      <c r="F74" s="73" t="str">
        <f>IF(OR(ISBLANK(D74),ISBLANK(E74))," ",KOLIC*CENA)</f>
        <v> </v>
      </c>
    </row>
    <row r="75" spans="1:6" ht="12.75">
      <c r="A75" s="106"/>
      <c r="B75" s="106"/>
      <c r="C75" s="107" t="s">
        <v>244</v>
      </c>
      <c r="D75" s="108">
        <v>2050</v>
      </c>
      <c r="E75" s="399"/>
      <c r="F75" s="105">
        <f>ROUND(ROUND(D75,2)*ROUND(E75,2),2)</f>
        <v>0</v>
      </c>
    </row>
    <row r="76" spans="1:6" ht="12.75">
      <c r="A76" s="84"/>
      <c r="B76" s="84"/>
      <c r="C76" s="93"/>
      <c r="D76" s="72"/>
      <c r="E76" s="72"/>
      <c r="F76" s="105"/>
    </row>
    <row r="77" spans="1:6" ht="55.5" customHeight="1">
      <c r="A77" s="103" t="s">
        <v>379</v>
      </c>
      <c r="B77" s="103" t="s">
        <v>380</v>
      </c>
      <c r="C77" s="104" t="s">
        <v>381</v>
      </c>
      <c r="D77" s="72"/>
      <c r="E77" s="72"/>
      <c r="F77" s="105"/>
    </row>
    <row r="78" spans="1:6" ht="12.75">
      <c r="A78" s="106"/>
      <c r="B78" s="106"/>
      <c r="C78" s="107" t="s">
        <v>244</v>
      </c>
      <c r="D78" s="108">
        <v>1950</v>
      </c>
      <c r="E78" s="399"/>
      <c r="F78" s="105">
        <f>ROUND(ROUND(D78,2)*ROUND(E78,2),2)</f>
        <v>0</v>
      </c>
    </row>
    <row r="79" spans="1:6" ht="12.75">
      <c r="A79" s="103"/>
      <c r="B79" s="103"/>
      <c r="C79" s="104"/>
      <c r="D79" s="72"/>
      <c r="E79" s="72"/>
      <c r="F79" s="105"/>
    </row>
    <row r="80" spans="1:6" ht="70.5" customHeight="1">
      <c r="A80" s="103" t="s">
        <v>382</v>
      </c>
      <c r="B80" s="103" t="s">
        <v>383</v>
      </c>
      <c r="C80" s="104" t="s">
        <v>384</v>
      </c>
      <c r="D80" s="72"/>
      <c r="E80" s="72"/>
      <c r="F80" s="105"/>
    </row>
    <row r="81" spans="1:6" ht="12.75">
      <c r="A81" s="106"/>
      <c r="B81" s="106"/>
      <c r="C81" s="107" t="s">
        <v>244</v>
      </c>
      <c r="D81" s="108">
        <v>4835</v>
      </c>
      <c r="E81" s="399"/>
      <c r="F81" s="105">
        <f>ROUND(ROUND(D81,2)*ROUND(E81,2),2)</f>
        <v>0</v>
      </c>
    </row>
    <row r="82" spans="1:6" ht="12.75">
      <c r="A82" s="111"/>
      <c r="B82" s="111"/>
      <c r="C82" s="112"/>
      <c r="D82" s="91"/>
      <c r="E82" s="91"/>
      <c r="F82" s="113"/>
    </row>
    <row r="83" spans="1:6" ht="31.5" customHeight="1">
      <c r="A83" s="84" t="s">
        <v>323</v>
      </c>
      <c r="B83" s="84"/>
      <c r="C83" s="93" t="s">
        <v>385</v>
      </c>
      <c r="D83" s="72"/>
      <c r="E83" s="72"/>
      <c r="F83" s="94" t="str">
        <f>IF(SUM(F75:F82)&gt;0,SUM(F75:F82)," ")</f>
        <v> </v>
      </c>
    </row>
    <row r="84" spans="1:6" ht="12.75">
      <c r="A84" s="84"/>
      <c r="B84" s="84"/>
      <c r="C84" s="93"/>
      <c r="D84" s="72"/>
      <c r="E84" s="72"/>
      <c r="F84" s="94"/>
    </row>
    <row r="85" spans="1:6" ht="12.75">
      <c r="A85" s="84"/>
      <c r="B85" s="84"/>
      <c r="C85" s="93"/>
      <c r="D85" s="72"/>
      <c r="E85" s="72"/>
      <c r="F85" s="94"/>
    </row>
    <row r="86" spans="1:6" ht="12.75">
      <c r="A86" s="103"/>
      <c r="B86" s="103"/>
      <c r="C86" s="104"/>
      <c r="D86" s="72"/>
      <c r="E86" s="72"/>
      <c r="F86" s="102"/>
    </row>
    <row r="87" spans="1:6" ht="21" customHeight="1">
      <c r="A87" s="84" t="s">
        <v>325</v>
      </c>
      <c r="B87" s="84"/>
      <c r="C87" s="93" t="s">
        <v>328</v>
      </c>
      <c r="D87" s="72"/>
      <c r="E87" s="72"/>
      <c r="F87" s="102"/>
    </row>
    <row r="88" spans="1:6" ht="12.75">
      <c r="A88" s="84"/>
      <c r="B88" s="84"/>
      <c r="C88" s="93"/>
      <c r="D88" s="72"/>
      <c r="E88" s="72"/>
      <c r="F88" s="102"/>
    </row>
    <row r="89" spans="1:6" ht="45.75" customHeight="1">
      <c r="A89" s="103" t="s">
        <v>386</v>
      </c>
      <c r="B89" s="103" t="s">
        <v>387</v>
      </c>
      <c r="C89" s="115" t="s">
        <v>388</v>
      </c>
      <c r="D89" s="72"/>
      <c r="E89" s="72"/>
      <c r="F89" s="102"/>
    </row>
    <row r="90" spans="1:6" ht="12.75">
      <c r="A90" s="106"/>
      <c r="B90" s="106"/>
      <c r="C90" s="107" t="s">
        <v>346</v>
      </c>
      <c r="D90" s="110">
        <v>9.75</v>
      </c>
      <c r="E90" s="399"/>
      <c r="F90" s="105">
        <f>ROUND(ROUND(D90,2)*ROUND(E90,2),2)</f>
        <v>0</v>
      </c>
    </row>
    <row r="91" spans="1:6" ht="12.75">
      <c r="A91" s="84"/>
      <c r="B91" s="84"/>
      <c r="C91" s="93"/>
      <c r="D91" s="72"/>
      <c r="E91" s="72"/>
      <c r="F91" s="105"/>
    </row>
    <row r="92" spans="1:6" ht="57" customHeight="1">
      <c r="A92" s="103" t="s">
        <v>389</v>
      </c>
      <c r="B92" s="103" t="s">
        <v>248</v>
      </c>
      <c r="C92" s="115" t="s">
        <v>390</v>
      </c>
      <c r="D92" s="72"/>
      <c r="E92" s="72"/>
      <c r="F92" s="105"/>
    </row>
    <row r="93" spans="1:6" ht="12.75">
      <c r="A93" s="106"/>
      <c r="B93" s="106"/>
      <c r="C93" s="107" t="s">
        <v>346</v>
      </c>
      <c r="D93" s="110">
        <v>35.25</v>
      </c>
      <c r="E93" s="399"/>
      <c r="F93" s="105">
        <f>ROUND(ROUND(D93,2)*ROUND(E93,2),2)</f>
        <v>0</v>
      </c>
    </row>
    <row r="94" spans="1:6" ht="12.75">
      <c r="A94" s="84"/>
      <c r="B94" s="84"/>
      <c r="C94" s="93"/>
      <c r="D94" s="72"/>
      <c r="E94" s="72"/>
      <c r="F94" s="105"/>
    </row>
    <row r="95" spans="1:6" ht="60" customHeight="1">
      <c r="A95" s="103" t="s">
        <v>391</v>
      </c>
      <c r="B95" s="103" t="s">
        <v>248</v>
      </c>
      <c r="C95" s="115" t="s">
        <v>392</v>
      </c>
      <c r="D95" s="72"/>
      <c r="E95" s="72"/>
      <c r="F95" s="105"/>
    </row>
    <row r="96" spans="1:6" ht="12.75">
      <c r="A96" s="106"/>
      <c r="B96" s="106"/>
      <c r="C96" s="107" t="s">
        <v>346</v>
      </c>
      <c r="D96" s="110">
        <v>63.5</v>
      </c>
      <c r="E96" s="399"/>
      <c r="F96" s="105">
        <f>ROUND(ROUND(D96,2)*ROUND(E96,2),2)</f>
        <v>0</v>
      </c>
    </row>
    <row r="97" spans="1:6" ht="12.75">
      <c r="A97" s="111"/>
      <c r="B97" s="111"/>
      <c r="C97" s="112"/>
      <c r="D97" s="91"/>
      <c r="E97" s="91"/>
      <c r="F97" s="113"/>
    </row>
    <row r="98" spans="1:6" ht="29.25" customHeight="1">
      <c r="A98" s="84" t="s">
        <v>325</v>
      </c>
      <c r="B98" s="84"/>
      <c r="C98" s="93" t="s">
        <v>393</v>
      </c>
      <c r="D98" s="72"/>
      <c r="E98" s="72"/>
      <c r="F98" s="94" t="str">
        <f>IF(SUM(F89:F97),SUM(F89:F97)," ")</f>
        <v> </v>
      </c>
    </row>
    <row r="99" spans="1:6" ht="12.75">
      <c r="A99" s="84"/>
      <c r="B99" s="84"/>
      <c r="C99" s="93"/>
      <c r="D99" s="72"/>
      <c r="E99" s="72"/>
      <c r="F99" s="94"/>
    </row>
    <row r="100" spans="1:6" ht="12.75">
      <c r="A100" s="84"/>
      <c r="B100" s="84"/>
      <c r="C100" s="93"/>
      <c r="D100" s="72"/>
      <c r="E100" s="72"/>
      <c r="F100" s="94"/>
    </row>
    <row r="101" spans="1:6" ht="12.75">
      <c r="A101" s="84"/>
      <c r="B101" s="84"/>
      <c r="C101" s="93"/>
      <c r="D101" s="72"/>
      <c r="E101" s="72"/>
      <c r="F101" s="94"/>
    </row>
    <row r="102" spans="1:6" ht="16.5" customHeight="1">
      <c r="A102" s="84" t="s">
        <v>327</v>
      </c>
      <c r="B102" s="84"/>
      <c r="C102" s="93" t="s">
        <v>330</v>
      </c>
      <c r="D102" s="72"/>
      <c r="E102" s="72"/>
      <c r="F102" s="102"/>
    </row>
    <row r="103" spans="1:6" ht="12.75">
      <c r="A103" s="84"/>
      <c r="B103" s="84"/>
      <c r="C103" s="93"/>
      <c r="D103" s="72"/>
      <c r="E103" s="72"/>
      <c r="F103" s="102"/>
    </row>
    <row r="104" spans="1:6" ht="84.75" customHeight="1">
      <c r="A104" s="116" t="s">
        <v>394</v>
      </c>
      <c r="B104" s="116"/>
      <c r="C104" s="117" t="s">
        <v>886</v>
      </c>
      <c r="D104" s="72"/>
      <c r="E104" s="118"/>
      <c r="F104" s="119"/>
    </row>
    <row r="105" spans="1:6" ht="12.75">
      <c r="A105" s="106"/>
      <c r="B105" s="106"/>
      <c r="C105" s="107" t="s">
        <v>396</v>
      </c>
      <c r="D105" s="108">
        <v>53</v>
      </c>
      <c r="E105" s="400"/>
      <c r="F105" s="105">
        <f>ROUND(ROUND(D105,2)*ROUND(E105,2),2)</f>
        <v>0</v>
      </c>
    </row>
    <row r="106" spans="1:6" ht="12.75">
      <c r="A106" s="111"/>
      <c r="B106" s="111"/>
      <c r="C106" s="112"/>
      <c r="D106" s="91"/>
      <c r="E106" s="91"/>
      <c r="F106" s="113"/>
    </row>
    <row r="107" spans="1:6" ht="15.75" customHeight="1">
      <c r="A107" s="84" t="s">
        <v>327</v>
      </c>
      <c r="B107" s="84"/>
      <c r="C107" s="93" t="s">
        <v>397</v>
      </c>
      <c r="D107" s="72"/>
      <c r="E107" s="72"/>
      <c r="F107" s="94" t="str">
        <f>IF(SUM(F104:F106),SUM(F104:F106)," ")</f>
        <v> </v>
      </c>
    </row>
    <row r="108" spans="1:6" ht="12.75">
      <c r="A108" s="84"/>
      <c r="B108" s="84"/>
      <c r="C108" s="93"/>
      <c r="D108" s="72"/>
      <c r="E108" s="72"/>
      <c r="F108" s="94"/>
    </row>
    <row r="109" spans="1:6" ht="12.75">
      <c r="A109" s="84"/>
      <c r="B109" s="84"/>
      <c r="C109" s="93"/>
      <c r="D109" s="72"/>
      <c r="E109" s="72"/>
      <c r="F109" s="94"/>
    </row>
    <row r="110" spans="1:6" ht="12.75">
      <c r="A110" s="84"/>
      <c r="B110" s="84"/>
      <c r="C110" s="93"/>
      <c r="D110" s="72"/>
      <c r="E110" s="72"/>
      <c r="F110" s="94"/>
    </row>
    <row r="111" spans="1:6" ht="15" customHeight="1">
      <c r="A111" s="84" t="s">
        <v>329</v>
      </c>
      <c r="B111" s="84"/>
      <c r="C111" s="93" t="s">
        <v>332</v>
      </c>
      <c r="D111" s="72"/>
      <c r="E111" s="72"/>
      <c r="F111" s="102"/>
    </row>
    <row r="112" spans="1:6" ht="12.75">
      <c r="A112" s="84"/>
      <c r="B112" s="84"/>
      <c r="C112" s="93"/>
      <c r="D112" s="72"/>
      <c r="E112" s="72"/>
      <c r="F112" s="102"/>
    </row>
    <row r="113" spans="1:6" ht="108" customHeight="1">
      <c r="A113" s="103" t="s">
        <v>398</v>
      </c>
      <c r="B113" s="103" t="s">
        <v>399</v>
      </c>
      <c r="C113" s="120" t="s">
        <v>400</v>
      </c>
      <c r="D113" s="72"/>
      <c r="E113" s="72"/>
      <c r="F113" s="102"/>
    </row>
    <row r="114" spans="1:6" ht="12.75">
      <c r="A114" s="106"/>
      <c r="B114" s="106"/>
      <c r="C114" s="107" t="s">
        <v>374</v>
      </c>
      <c r="D114" s="110">
        <v>25.5</v>
      </c>
      <c r="E114" s="399"/>
      <c r="F114" s="105">
        <f>ROUND(ROUND(D114,2)*ROUND(E114,2),2)</f>
        <v>0</v>
      </c>
    </row>
    <row r="115" spans="1:6" ht="12.75">
      <c r="A115" s="84"/>
      <c r="B115" s="84"/>
      <c r="C115" s="93"/>
      <c r="D115" s="72"/>
      <c r="E115" s="72"/>
      <c r="F115" s="105"/>
    </row>
    <row r="116" spans="1:6" ht="93.75" customHeight="1">
      <c r="A116" s="103" t="s">
        <v>401</v>
      </c>
      <c r="B116" s="103" t="s">
        <v>402</v>
      </c>
      <c r="C116" s="120" t="s">
        <v>403</v>
      </c>
      <c r="D116" s="72"/>
      <c r="E116" s="72"/>
      <c r="F116" s="105"/>
    </row>
    <row r="117" spans="1:6" ht="12.75">
      <c r="A117" s="106"/>
      <c r="B117" s="106"/>
      <c r="C117" s="107" t="s">
        <v>374</v>
      </c>
      <c r="D117" s="110">
        <v>68</v>
      </c>
      <c r="E117" s="399"/>
      <c r="F117" s="105">
        <f>ROUND(ROUND(D117,2)*ROUND(E117,2),2)</f>
        <v>0</v>
      </c>
    </row>
    <row r="118" spans="1:6" ht="12.75">
      <c r="A118" s="111"/>
      <c r="B118" s="111"/>
      <c r="C118" s="112"/>
      <c r="D118" s="91"/>
      <c r="E118" s="91"/>
      <c r="F118" s="113"/>
    </row>
    <row r="119" spans="1:6" ht="19.5" customHeight="1">
      <c r="A119" s="84" t="s">
        <v>329</v>
      </c>
      <c r="B119" s="84"/>
      <c r="C119" s="93" t="s">
        <v>404</v>
      </c>
      <c r="D119" s="72"/>
      <c r="E119" s="72"/>
      <c r="F119" s="94" t="str">
        <f>IF(SUM(F113:F118)&gt;0,SUM(F113:F118)," ")</f>
        <v> </v>
      </c>
    </row>
    <row r="120" spans="1:6" ht="12.75">
      <c r="A120" s="84"/>
      <c r="B120" s="84"/>
      <c r="C120" s="93"/>
      <c r="D120" s="72"/>
      <c r="E120" s="72"/>
      <c r="F120" s="102"/>
    </row>
    <row r="121" spans="1:6" ht="12.75">
      <c r="A121" s="84"/>
      <c r="B121" s="84"/>
      <c r="C121" s="93"/>
      <c r="D121" s="72"/>
      <c r="E121" s="72"/>
      <c r="F121" s="102"/>
    </row>
    <row r="122" spans="1:6" ht="12.75">
      <c r="A122" s="84"/>
      <c r="B122" s="84"/>
      <c r="C122" s="93"/>
      <c r="D122" s="72"/>
      <c r="E122" s="72"/>
      <c r="F122" s="102"/>
    </row>
    <row r="123" spans="1:6" ht="21" customHeight="1">
      <c r="A123" s="84" t="s">
        <v>331</v>
      </c>
      <c r="B123" s="84"/>
      <c r="C123" s="93" t="s">
        <v>37</v>
      </c>
      <c r="D123" s="72"/>
      <c r="E123" s="72"/>
      <c r="F123" s="102"/>
    </row>
    <row r="124" spans="1:6" ht="12.75">
      <c r="A124" s="103"/>
      <c r="B124" s="103"/>
      <c r="C124" s="104"/>
      <c r="D124" s="72"/>
      <c r="E124" s="72"/>
      <c r="F124" s="109"/>
    </row>
    <row r="125" spans="1:6" ht="18" customHeight="1">
      <c r="A125" s="103" t="s">
        <v>405</v>
      </c>
      <c r="B125" s="103" t="s">
        <v>406</v>
      </c>
      <c r="C125" s="104" t="s">
        <v>17</v>
      </c>
      <c r="D125" s="72"/>
      <c r="E125" s="72"/>
      <c r="F125" s="109"/>
    </row>
    <row r="126" spans="1:6" ht="12.75">
      <c r="A126" s="103"/>
      <c r="B126" s="103"/>
      <c r="C126" s="121" t="s">
        <v>89</v>
      </c>
      <c r="D126" s="72">
        <v>35</v>
      </c>
      <c r="E126" s="72">
        <v>57</v>
      </c>
      <c r="F126" s="413">
        <f>ROUND(ROUND(D126,2)*ROUND(E126,2),2)</f>
        <v>1995</v>
      </c>
    </row>
    <row r="127" spans="1:6" ht="12.75">
      <c r="A127" s="103"/>
      <c r="B127" s="103"/>
      <c r="C127" s="104"/>
      <c r="D127" s="72"/>
      <c r="E127" s="72"/>
      <c r="F127" s="413"/>
    </row>
    <row r="128" spans="1:6" ht="17.25" customHeight="1">
      <c r="A128" s="103" t="s">
        <v>407</v>
      </c>
      <c r="B128" s="103" t="s">
        <v>408</v>
      </c>
      <c r="C128" s="104" t="s">
        <v>409</v>
      </c>
      <c r="D128" s="72"/>
      <c r="E128" s="72"/>
      <c r="F128" s="413"/>
    </row>
    <row r="129" spans="1:6" ht="12.75">
      <c r="A129" s="103"/>
      <c r="B129" s="103"/>
      <c r="C129" s="121" t="s">
        <v>89</v>
      </c>
      <c r="D129" s="72">
        <v>20</v>
      </c>
      <c r="E129" s="72">
        <v>57</v>
      </c>
      <c r="F129" s="413">
        <f>ROUND(ROUND(D129,2)*ROUND(E129,2),2)</f>
        <v>1140</v>
      </c>
    </row>
    <row r="130" spans="1:6" ht="12.75">
      <c r="A130" s="89"/>
      <c r="B130" s="89"/>
      <c r="C130" s="123"/>
      <c r="D130" s="124"/>
      <c r="E130" s="91"/>
      <c r="F130" s="92"/>
    </row>
    <row r="131" spans="1:6" ht="12.75">
      <c r="A131" s="84" t="s">
        <v>331</v>
      </c>
      <c r="B131" s="84"/>
      <c r="C131" s="93" t="s">
        <v>411</v>
      </c>
      <c r="D131" s="72"/>
      <c r="E131" s="72"/>
      <c r="F131" s="94">
        <f>IF(SUM(F124:F130)&gt;0,SUM(F124:F130)," ")</f>
        <v>3135</v>
      </c>
    </row>
  </sheetData>
  <sheetProtection password="E637" sheet="1" formatCells="0" formatColumns="0" formatRows="0" selectLockedCells="1"/>
  <mergeCells count="2">
    <mergeCell ref="B1:E1"/>
    <mergeCell ref="C10:E10"/>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F119"/>
  <sheetViews>
    <sheetView zoomScalePageLayoutView="0" workbookViewId="0" topLeftCell="A87">
      <selection activeCell="E33" sqref="E33"/>
    </sheetView>
  </sheetViews>
  <sheetFormatPr defaultColWidth="9.00390625" defaultRowHeight="12.75"/>
  <cols>
    <col min="2" max="2" width="12.875" style="0" customWidth="1"/>
    <col min="3" max="3" width="34.75390625" style="0" customWidth="1"/>
    <col min="6" max="6" width="10.75390625" style="0" bestFit="1" customWidth="1"/>
  </cols>
  <sheetData>
    <row r="2" spans="1:6" ht="12.75">
      <c r="A2" s="69" t="s">
        <v>310</v>
      </c>
      <c r="B2" s="451" t="s">
        <v>311</v>
      </c>
      <c r="C2" s="451"/>
      <c r="D2" s="451"/>
      <c r="E2" s="451"/>
      <c r="F2" s="70"/>
    </row>
    <row r="3" spans="1:6" ht="12.75">
      <c r="A3" s="69"/>
      <c r="B3" s="70"/>
      <c r="C3" s="71"/>
      <c r="D3" s="72"/>
      <c r="E3" s="72"/>
      <c r="F3" s="73"/>
    </row>
    <row r="4" spans="1:6" ht="12.75">
      <c r="A4" s="69"/>
      <c r="B4" s="70" t="s">
        <v>412</v>
      </c>
      <c r="C4" s="71"/>
      <c r="D4" s="72"/>
      <c r="E4" s="72"/>
      <c r="F4" s="73"/>
    </row>
    <row r="5" spans="1:6" ht="12.75">
      <c r="A5" s="353"/>
      <c r="B5" s="353"/>
      <c r="C5" s="354"/>
      <c r="D5" s="355"/>
      <c r="E5" s="356"/>
      <c r="F5" s="357"/>
    </row>
    <row r="6" spans="1:6" ht="12.75">
      <c r="A6" s="353" t="s">
        <v>313</v>
      </c>
      <c r="B6" s="358" t="s">
        <v>314</v>
      </c>
      <c r="C6" s="359"/>
      <c r="D6" s="360"/>
      <c r="E6" s="360"/>
      <c r="F6" s="361"/>
    </row>
    <row r="7" spans="1:6" ht="12.75">
      <c r="A7" s="353" t="s">
        <v>315</v>
      </c>
      <c r="B7" s="358" t="s">
        <v>413</v>
      </c>
      <c r="C7" s="359"/>
      <c r="D7" s="360"/>
      <c r="E7" s="360"/>
      <c r="F7" s="361"/>
    </row>
    <row r="8" spans="1:6" ht="12.75">
      <c r="A8" s="353" t="s">
        <v>317</v>
      </c>
      <c r="B8" s="358" t="s">
        <v>318</v>
      </c>
      <c r="C8" s="362"/>
      <c r="D8" s="360"/>
      <c r="E8" s="360"/>
      <c r="F8" s="361"/>
    </row>
    <row r="9" spans="1:6" ht="12.75">
      <c r="A9" s="353"/>
      <c r="B9" s="353"/>
      <c r="C9" s="362"/>
      <c r="D9" s="360"/>
      <c r="E9" s="360"/>
      <c r="F9" s="361"/>
    </row>
    <row r="10" spans="1:6" ht="12.75">
      <c r="A10" s="353"/>
      <c r="B10" s="353"/>
      <c r="C10" s="362"/>
      <c r="D10" s="360"/>
      <c r="E10" s="360"/>
      <c r="F10" s="361"/>
    </row>
    <row r="11" spans="1:6" ht="15.75">
      <c r="A11" s="353"/>
      <c r="B11" s="353"/>
      <c r="C11" s="453" t="s">
        <v>319</v>
      </c>
      <c r="D11" s="453"/>
      <c r="E11" s="453"/>
      <c r="F11" s="361"/>
    </row>
    <row r="12" spans="1:6" ht="12.75">
      <c r="A12" s="363"/>
      <c r="B12" s="363"/>
      <c r="C12" s="364"/>
      <c r="D12" s="365"/>
      <c r="E12" s="355"/>
      <c r="F12" s="357"/>
    </row>
    <row r="13" spans="1:6" ht="18">
      <c r="A13" s="363"/>
      <c r="B13" s="363"/>
      <c r="C13" s="366" t="s">
        <v>320</v>
      </c>
      <c r="D13" s="365"/>
      <c r="E13" s="355"/>
      <c r="F13" s="357"/>
    </row>
    <row r="14" spans="1:6" ht="12.75">
      <c r="A14" s="84"/>
      <c r="B14" s="85"/>
      <c r="C14" s="86"/>
      <c r="D14" s="82"/>
      <c r="E14" s="72"/>
      <c r="F14" s="73"/>
    </row>
    <row r="15" spans="1:6" ht="12.75">
      <c r="A15" s="84" t="s">
        <v>321</v>
      </c>
      <c r="B15" s="85" t="s">
        <v>50</v>
      </c>
      <c r="C15" s="86"/>
      <c r="D15" s="82"/>
      <c r="E15" s="72"/>
      <c r="F15" s="73" t="str">
        <f>F50</f>
        <v> </v>
      </c>
    </row>
    <row r="16" spans="1:6" ht="12.75">
      <c r="A16" s="84" t="s">
        <v>322</v>
      </c>
      <c r="B16" s="85" t="s">
        <v>324</v>
      </c>
      <c r="C16" s="86"/>
      <c r="D16" s="82"/>
      <c r="E16" s="72"/>
      <c r="F16" s="73" t="str">
        <f>F68</f>
        <v> </v>
      </c>
    </row>
    <row r="17" spans="1:6" ht="12.75">
      <c r="A17" s="84" t="s">
        <v>323</v>
      </c>
      <c r="B17" s="85" t="s">
        <v>326</v>
      </c>
      <c r="C17" s="86"/>
      <c r="D17" s="82"/>
      <c r="E17" s="72"/>
      <c r="F17" s="73" t="str">
        <f>F80</f>
        <v> </v>
      </c>
    </row>
    <row r="18" spans="1:6" ht="12.75">
      <c r="A18" s="84" t="s">
        <v>325</v>
      </c>
      <c r="B18" s="85" t="s">
        <v>328</v>
      </c>
      <c r="C18" s="86"/>
      <c r="D18" s="82"/>
      <c r="E18" s="72"/>
      <c r="F18" s="73" t="str">
        <f>F98</f>
        <v> </v>
      </c>
    </row>
    <row r="19" spans="1:6" ht="12.75">
      <c r="A19" s="84" t="s">
        <v>327</v>
      </c>
      <c r="B19" s="85" t="s">
        <v>330</v>
      </c>
      <c r="C19" s="86"/>
      <c r="D19" s="82"/>
      <c r="E19" s="72"/>
      <c r="F19" s="73" t="str">
        <f>F107</f>
        <v> </v>
      </c>
    </row>
    <row r="20" spans="1:6" ht="12.75">
      <c r="A20" s="87" t="s">
        <v>329</v>
      </c>
      <c r="B20" s="88" t="s">
        <v>37</v>
      </c>
      <c r="C20" s="89"/>
      <c r="D20" s="90"/>
      <c r="E20" s="91"/>
      <c r="F20" s="92">
        <f>F119</f>
        <v>1710</v>
      </c>
    </row>
    <row r="21" spans="1:6" ht="12.75">
      <c r="A21" s="84"/>
      <c r="B21" s="84"/>
      <c r="C21" s="93"/>
      <c r="D21" s="82"/>
      <c r="E21" s="72"/>
      <c r="F21" s="73"/>
    </row>
    <row r="22" spans="1:6" ht="12.75">
      <c r="A22" s="84"/>
      <c r="B22" s="84"/>
      <c r="C22" s="93" t="s">
        <v>335</v>
      </c>
      <c r="D22" s="82"/>
      <c r="E22" s="72"/>
      <c r="F22" s="73">
        <f>SUM(F14:F20)</f>
        <v>1710</v>
      </c>
    </row>
    <row r="23" spans="1:6" ht="12.75">
      <c r="A23" s="84"/>
      <c r="B23" s="84"/>
      <c r="C23" s="93"/>
      <c r="D23" s="82"/>
      <c r="E23" s="72"/>
      <c r="F23" s="73"/>
    </row>
    <row r="24" spans="1:6" ht="12.75">
      <c r="A24" s="84"/>
      <c r="B24" s="84"/>
      <c r="C24" s="93"/>
      <c r="D24" s="82"/>
      <c r="E24" s="72"/>
      <c r="F24" s="73"/>
    </row>
    <row r="25" spans="1:6" ht="27">
      <c r="A25" s="95" t="s">
        <v>336</v>
      </c>
      <c r="B25" s="95" t="s">
        <v>337</v>
      </c>
      <c r="C25" s="96" t="s">
        <v>338</v>
      </c>
      <c r="D25" s="97" t="s">
        <v>339</v>
      </c>
      <c r="E25" s="97" t="s">
        <v>340</v>
      </c>
      <c r="F25" s="98" t="s">
        <v>341</v>
      </c>
    </row>
    <row r="26" spans="1:6" ht="12.75">
      <c r="A26" s="80"/>
      <c r="B26" s="80"/>
      <c r="C26" s="99"/>
      <c r="D26" s="100"/>
      <c r="E26" s="101"/>
      <c r="F26" s="73"/>
    </row>
    <row r="27" spans="1:6" ht="95.25" customHeight="1">
      <c r="A27" s="80"/>
      <c r="B27" s="80"/>
      <c r="C27" s="93" t="s">
        <v>342</v>
      </c>
      <c r="D27" s="100"/>
      <c r="E27" s="101"/>
      <c r="F27" s="73"/>
    </row>
    <row r="28" spans="1:6" ht="12.75">
      <c r="A28" s="84"/>
      <c r="B28" s="84"/>
      <c r="C28" s="93"/>
      <c r="D28" s="72"/>
      <c r="E28" s="72"/>
      <c r="F28" s="94"/>
    </row>
    <row r="29" spans="1:6" ht="12.75">
      <c r="A29" s="84"/>
      <c r="B29" s="84"/>
      <c r="C29" s="93"/>
      <c r="D29" s="72"/>
      <c r="E29" s="72"/>
      <c r="F29" s="102"/>
    </row>
    <row r="30" spans="1:6" ht="17.25" customHeight="1">
      <c r="A30" s="84" t="s">
        <v>321</v>
      </c>
      <c r="B30" s="84"/>
      <c r="C30" s="93" t="s">
        <v>50</v>
      </c>
      <c r="D30" s="72"/>
      <c r="E30" s="72"/>
      <c r="F30" s="102"/>
    </row>
    <row r="31" spans="1:6" ht="12.75">
      <c r="A31" s="84"/>
      <c r="B31" s="84"/>
      <c r="C31" s="93"/>
      <c r="D31" s="72"/>
      <c r="E31" s="72"/>
      <c r="F31" s="102"/>
    </row>
    <row r="32" spans="1:6" ht="57.75" customHeight="1">
      <c r="A32" s="103" t="s">
        <v>343</v>
      </c>
      <c r="B32" s="103" t="s">
        <v>344</v>
      </c>
      <c r="C32" s="104" t="s">
        <v>345</v>
      </c>
      <c r="D32" s="72"/>
      <c r="E32" s="72"/>
      <c r="F32" s="102"/>
    </row>
    <row r="33" spans="1:6" ht="12.75">
      <c r="A33" s="106"/>
      <c r="B33" s="106"/>
      <c r="C33" s="107" t="s">
        <v>346</v>
      </c>
      <c r="D33" s="110">
        <v>15</v>
      </c>
      <c r="E33" s="399"/>
      <c r="F33" s="105">
        <f>ROUND(ROUND(D33,2)*ROUND(E33,2),2)</f>
        <v>0</v>
      </c>
    </row>
    <row r="34" spans="1:6" ht="12.75">
      <c r="A34" s="84"/>
      <c r="B34" s="84"/>
      <c r="C34" s="93"/>
      <c r="D34" s="72"/>
      <c r="E34" s="72"/>
      <c r="F34" s="105"/>
    </row>
    <row r="35" spans="1:6" ht="63.75">
      <c r="A35" s="103" t="s">
        <v>347</v>
      </c>
      <c r="B35" s="103" t="s">
        <v>348</v>
      </c>
      <c r="C35" s="104" t="s">
        <v>885</v>
      </c>
      <c r="D35" s="72"/>
      <c r="E35" s="72"/>
      <c r="F35" s="105"/>
    </row>
    <row r="36" spans="1:6" ht="12.75">
      <c r="A36" s="106"/>
      <c r="B36" s="106"/>
      <c r="C36" s="107" t="s">
        <v>346</v>
      </c>
      <c r="D36" s="110">
        <v>205</v>
      </c>
      <c r="E36" s="399"/>
      <c r="F36" s="105">
        <f>ROUND(ROUND(D36,2)*ROUND(E36,2),2)</f>
        <v>0</v>
      </c>
    </row>
    <row r="37" spans="1:6" ht="12.75">
      <c r="A37" s="86"/>
      <c r="B37" s="86"/>
      <c r="C37" s="86"/>
      <c r="D37" s="86"/>
      <c r="E37" s="86"/>
      <c r="F37" s="105"/>
    </row>
    <row r="38" spans="1:6" ht="27" customHeight="1">
      <c r="A38" s="114" t="s">
        <v>349</v>
      </c>
      <c r="B38" s="114" t="s">
        <v>350</v>
      </c>
      <c r="C38" s="104" t="s">
        <v>351</v>
      </c>
      <c r="D38" s="72"/>
      <c r="E38" s="72"/>
      <c r="F38" s="105"/>
    </row>
    <row r="39" spans="1:6" ht="12.75">
      <c r="A39" s="106"/>
      <c r="B39" s="106"/>
      <c r="C39" s="107" t="s">
        <v>352</v>
      </c>
      <c r="D39" s="110">
        <v>74.5</v>
      </c>
      <c r="E39" s="399"/>
      <c r="F39" s="105">
        <f>ROUND(ROUND(D39,2)*ROUND(E39,2),2)</f>
        <v>0</v>
      </c>
    </row>
    <row r="40" spans="1:6" ht="12.75">
      <c r="A40" s="106"/>
      <c r="B40" s="106"/>
      <c r="C40" s="107"/>
      <c r="D40" s="110"/>
      <c r="E40" s="72"/>
      <c r="F40" s="105"/>
    </row>
    <row r="41" spans="1:6" ht="40.5" customHeight="1">
      <c r="A41" s="114" t="s">
        <v>353</v>
      </c>
      <c r="B41" s="114" t="s">
        <v>358</v>
      </c>
      <c r="C41" s="104" t="s">
        <v>359</v>
      </c>
      <c r="D41" s="72"/>
      <c r="E41" s="72"/>
      <c r="F41" s="105"/>
    </row>
    <row r="42" spans="1:6" ht="12.75">
      <c r="A42" s="106"/>
      <c r="B42" s="106"/>
      <c r="C42" s="107" t="s">
        <v>346</v>
      </c>
      <c r="D42" s="110">
        <v>78.5</v>
      </c>
      <c r="E42" s="399"/>
      <c r="F42" s="105">
        <f>ROUND(ROUND(D42,2)*ROUND(E42,2),2)</f>
        <v>0</v>
      </c>
    </row>
    <row r="43" spans="1:6" ht="12.75">
      <c r="A43" s="106"/>
      <c r="B43" s="106"/>
      <c r="C43" s="107"/>
      <c r="D43" s="110"/>
      <c r="E43" s="72"/>
      <c r="F43" s="105"/>
    </row>
    <row r="44" spans="1:6" ht="39.75" customHeight="1">
      <c r="A44" s="114" t="s">
        <v>354</v>
      </c>
      <c r="B44" s="114" t="s">
        <v>361</v>
      </c>
      <c r="C44" s="104" t="s">
        <v>362</v>
      </c>
      <c r="D44" s="72"/>
      <c r="E44" s="72"/>
      <c r="F44" s="105"/>
    </row>
    <row r="45" spans="1:6" ht="12.75">
      <c r="A45" s="106"/>
      <c r="B45" s="106"/>
      <c r="C45" s="107" t="s">
        <v>346</v>
      </c>
      <c r="D45" s="110">
        <v>42</v>
      </c>
      <c r="E45" s="399"/>
      <c r="F45" s="105">
        <f>ROUND(ROUND(D45,2)*ROUND(E45,2),2)</f>
        <v>0</v>
      </c>
    </row>
    <row r="46" spans="1:6" ht="12.75">
      <c r="A46" s="86"/>
      <c r="B46" s="86"/>
      <c r="C46" s="86"/>
      <c r="D46" s="86"/>
      <c r="E46" s="86"/>
      <c r="F46" s="105"/>
    </row>
    <row r="47" spans="1:6" ht="24.75" customHeight="1">
      <c r="A47" s="114" t="s">
        <v>357</v>
      </c>
      <c r="B47" s="114" t="s">
        <v>363</v>
      </c>
      <c r="C47" s="104" t="s">
        <v>364</v>
      </c>
      <c r="D47" s="72"/>
      <c r="E47" s="72"/>
      <c r="F47" s="105"/>
    </row>
    <row r="48" spans="1:6" ht="12.75">
      <c r="A48" s="106"/>
      <c r="B48" s="106"/>
      <c r="C48" s="107" t="s">
        <v>352</v>
      </c>
      <c r="D48" s="110">
        <v>53.5</v>
      </c>
      <c r="E48" s="399"/>
      <c r="F48" s="105">
        <f>ROUND(ROUND(D48,2)*ROUND(E48,2),2)</f>
        <v>0</v>
      </c>
    </row>
    <row r="49" spans="1:6" ht="12.75">
      <c r="A49" s="111"/>
      <c r="B49" s="111"/>
      <c r="C49" s="112"/>
      <c r="D49" s="91"/>
      <c r="E49" s="91"/>
      <c r="F49" s="113"/>
    </row>
    <row r="50" spans="1:6" ht="28.5" customHeight="1">
      <c r="A50" s="84" t="s">
        <v>321</v>
      </c>
      <c r="B50" s="84"/>
      <c r="C50" s="93" t="s">
        <v>365</v>
      </c>
      <c r="D50" s="72"/>
      <c r="E50" s="72"/>
      <c r="F50" s="94" t="str">
        <f>IF(SUM(F32:F49)&gt;0,SUM(F32:F49)," ")</f>
        <v> </v>
      </c>
    </row>
    <row r="51" spans="1:6" ht="12.75">
      <c r="A51" s="84"/>
      <c r="B51" s="84"/>
      <c r="C51" s="93"/>
      <c r="D51" s="72"/>
      <c r="E51" s="72"/>
      <c r="F51" s="94"/>
    </row>
    <row r="52" spans="1:6" ht="12.75">
      <c r="A52" s="84"/>
      <c r="B52" s="84"/>
      <c r="C52" s="93"/>
      <c r="D52" s="72"/>
      <c r="E52" s="72"/>
      <c r="F52" s="94"/>
    </row>
    <row r="53" spans="1:6" ht="12.75">
      <c r="A53" s="84"/>
      <c r="B53" s="84"/>
      <c r="C53" s="93"/>
      <c r="D53" s="72"/>
      <c r="E53" s="72"/>
      <c r="F53" s="102"/>
    </row>
    <row r="54" spans="1:6" ht="17.25" customHeight="1">
      <c r="A54" s="84" t="s">
        <v>322</v>
      </c>
      <c r="B54" s="84"/>
      <c r="C54" s="93" t="s">
        <v>324</v>
      </c>
      <c r="D54" s="72"/>
      <c r="E54" s="72"/>
      <c r="F54" s="102"/>
    </row>
    <row r="55" spans="1:6" ht="12.75">
      <c r="A55" s="84"/>
      <c r="B55" s="84"/>
      <c r="C55" s="93"/>
      <c r="D55" s="72"/>
      <c r="E55" s="72"/>
      <c r="F55" s="102"/>
    </row>
    <row r="56" spans="1:6" ht="29.25" customHeight="1">
      <c r="A56" s="103" t="s">
        <v>366</v>
      </c>
      <c r="B56" s="103" t="s">
        <v>240</v>
      </c>
      <c r="C56" s="104" t="s">
        <v>367</v>
      </c>
      <c r="D56" s="72"/>
      <c r="E56" s="72"/>
      <c r="F56" s="102"/>
    </row>
    <row r="57" spans="1:6" ht="12.75">
      <c r="A57" s="106"/>
      <c r="B57" s="106"/>
      <c r="C57" s="107" t="s">
        <v>352</v>
      </c>
      <c r="D57" s="110">
        <v>18.75</v>
      </c>
      <c r="E57" s="399"/>
      <c r="F57" s="105">
        <f>ROUND(ROUND(D57,2)*ROUND(E57,2),2)</f>
        <v>0</v>
      </c>
    </row>
    <row r="58" spans="1:6" ht="12.75">
      <c r="A58" s="84"/>
      <c r="B58" s="84"/>
      <c r="C58" s="93"/>
      <c r="D58" s="72"/>
      <c r="E58" s="72"/>
      <c r="F58" s="105"/>
    </row>
    <row r="59" spans="1:6" ht="26.25" customHeight="1">
      <c r="A59" s="103" t="s">
        <v>368</v>
      </c>
      <c r="B59" s="103" t="s">
        <v>414</v>
      </c>
      <c r="C59" s="104" t="s">
        <v>415</v>
      </c>
      <c r="D59" s="72"/>
      <c r="E59" s="72"/>
      <c r="F59" s="105"/>
    </row>
    <row r="60" spans="1:6" ht="12.75">
      <c r="A60" s="106"/>
      <c r="B60" s="106"/>
      <c r="C60" s="107" t="s">
        <v>352</v>
      </c>
      <c r="D60" s="110">
        <v>111.7</v>
      </c>
      <c r="E60" s="399"/>
      <c r="F60" s="105">
        <f aca="true" t="shared" si="0" ref="F60:F66">ROUND(ROUND(D60,2)*ROUND(E60,2),2)</f>
        <v>0</v>
      </c>
    </row>
    <row r="61" spans="1:6" ht="12.75">
      <c r="A61" s="84"/>
      <c r="B61" s="84"/>
      <c r="C61" s="93"/>
      <c r="D61" s="72"/>
      <c r="E61" s="72"/>
      <c r="F61" s="105"/>
    </row>
    <row r="62" spans="1:6" ht="27.75" customHeight="1">
      <c r="A62" s="103" t="s">
        <v>371</v>
      </c>
      <c r="B62" s="103" t="s">
        <v>372</v>
      </c>
      <c r="C62" s="104" t="s">
        <v>416</v>
      </c>
      <c r="D62" s="72"/>
      <c r="E62" s="72"/>
      <c r="F62" s="105"/>
    </row>
    <row r="63" spans="1:6" ht="12.75">
      <c r="A63" s="106"/>
      <c r="B63" s="106"/>
      <c r="C63" s="107" t="s">
        <v>352</v>
      </c>
      <c r="D63" s="110">
        <v>14.7</v>
      </c>
      <c r="E63" s="399"/>
      <c r="F63" s="105">
        <f t="shared" si="0"/>
        <v>0</v>
      </c>
    </row>
    <row r="64" spans="1:6" ht="12.75">
      <c r="A64" s="84"/>
      <c r="B64" s="84"/>
      <c r="C64" s="93"/>
      <c r="D64" s="72"/>
      <c r="E64" s="72"/>
      <c r="F64" s="105"/>
    </row>
    <row r="65" spans="1:6" ht="27" customHeight="1">
      <c r="A65" s="103" t="s">
        <v>417</v>
      </c>
      <c r="B65" s="103" t="s">
        <v>418</v>
      </c>
      <c r="C65" s="104" t="s">
        <v>373</v>
      </c>
      <c r="D65" s="72"/>
      <c r="E65" s="72"/>
      <c r="F65" s="105"/>
    </row>
    <row r="66" spans="1:6" ht="12.75">
      <c r="A66" s="106"/>
      <c r="B66" s="106"/>
      <c r="C66" s="107" t="s">
        <v>374</v>
      </c>
      <c r="D66" s="110">
        <v>102</v>
      </c>
      <c r="E66" s="399"/>
      <c r="F66" s="105">
        <f t="shared" si="0"/>
        <v>0</v>
      </c>
    </row>
    <row r="67" spans="1:6" ht="12.75">
      <c r="A67" s="111"/>
      <c r="B67" s="111"/>
      <c r="C67" s="112"/>
      <c r="D67" s="91"/>
      <c r="E67" s="91"/>
      <c r="F67" s="113"/>
    </row>
    <row r="68" spans="1:6" ht="14.25" customHeight="1">
      <c r="A68" s="84" t="s">
        <v>322</v>
      </c>
      <c r="B68" s="84"/>
      <c r="C68" s="93" t="s">
        <v>375</v>
      </c>
      <c r="D68" s="72"/>
      <c r="E68" s="72"/>
      <c r="F68" s="94" t="str">
        <f>IF(SUM(F56:F67)&gt;0,SUM(F56:F67)," ")</f>
        <v> </v>
      </c>
    </row>
    <row r="69" spans="1:6" ht="12.75">
      <c r="A69" s="103"/>
      <c r="B69" s="103"/>
      <c r="C69" s="104"/>
      <c r="D69" s="72"/>
      <c r="E69" s="72"/>
      <c r="F69" s="102"/>
    </row>
    <row r="70" spans="1:6" ht="12.75">
      <c r="A70" s="103"/>
      <c r="B70" s="103"/>
      <c r="C70" s="104"/>
      <c r="D70" s="72"/>
      <c r="E70" s="72"/>
      <c r="F70" s="102"/>
    </row>
    <row r="71" spans="1:6" ht="12.75">
      <c r="A71" s="103"/>
      <c r="B71" s="103"/>
      <c r="C71" s="104"/>
      <c r="D71" s="72"/>
      <c r="E71" s="72"/>
      <c r="F71" s="102"/>
    </row>
    <row r="72" spans="1:6" ht="31.5" customHeight="1">
      <c r="A72" s="84" t="s">
        <v>323</v>
      </c>
      <c r="B72" s="84"/>
      <c r="C72" s="93" t="s">
        <v>376</v>
      </c>
      <c r="D72" s="72"/>
      <c r="E72" s="72"/>
      <c r="F72" s="102"/>
    </row>
    <row r="73" spans="1:6" ht="12.75">
      <c r="A73" s="84"/>
      <c r="B73" s="84"/>
      <c r="C73" s="93"/>
      <c r="D73" s="72"/>
      <c r="E73" s="72"/>
      <c r="F73" s="102"/>
    </row>
    <row r="74" spans="1:6" ht="70.5" customHeight="1">
      <c r="A74" s="103" t="s">
        <v>377</v>
      </c>
      <c r="B74" s="103" t="s">
        <v>242</v>
      </c>
      <c r="C74" s="104" t="s">
        <v>378</v>
      </c>
      <c r="D74" s="72"/>
      <c r="E74" s="72"/>
      <c r="F74" s="73" t="str">
        <f>IF(OR(ISBLANK(D74),ISBLANK(E74))," ",KOLIC*CENA)</f>
        <v> </v>
      </c>
    </row>
    <row r="75" spans="1:6" ht="12.75">
      <c r="A75" s="106"/>
      <c r="B75" s="106"/>
      <c r="C75" s="107" t="s">
        <v>244</v>
      </c>
      <c r="D75" s="108">
        <v>1275</v>
      </c>
      <c r="E75" s="399"/>
      <c r="F75" s="105">
        <f>ROUND(ROUND(D75,2)*ROUND(E75,2),2)</f>
        <v>0</v>
      </c>
    </row>
    <row r="76" spans="1:6" ht="12.75">
      <c r="A76" s="103"/>
      <c r="B76" s="103"/>
      <c r="C76" s="104"/>
      <c r="D76" s="72"/>
      <c r="E76" s="72"/>
      <c r="F76" s="105"/>
    </row>
    <row r="77" spans="1:6" ht="52.5" customHeight="1">
      <c r="A77" s="103" t="s">
        <v>379</v>
      </c>
      <c r="B77" s="103" t="s">
        <v>383</v>
      </c>
      <c r="C77" s="104" t="s">
        <v>419</v>
      </c>
      <c r="D77" s="72"/>
      <c r="E77" s="72"/>
      <c r="F77" s="105"/>
    </row>
    <row r="78" spans="1:6" ht="12.75">
      <c r="A78" s="106"/>
      <c r="B78" s="106"/>
      <c r="C78" s="107" t="s">
        <v>244</v>
      </c>
      <c r="D78" s="108">
        <v>1130</v>
      </c>
      <c r="E78" s="399"/>
      <c r="F78" s="105">
        <f>ROUND(ROUND(D78,2)*ROUND(E78,2),2)</f>
        <v>0</v>
      </c>
    </row>
    <row r="79" spans="1:6" ht="12.75">
      <c r="A79" s="111"/>
      <c r="B79" s="111"/>
      <c r="C79" s="112"/>
      <c r="D79" s="91"/>
      <c r="E79" s="91"/>
      <c r="F79" s="113"/>
    </row>
    <row r="80" spans="1:6" ht="27.75" customHeight="1">
      <c r="A80" s="84" t="s">
        <v>323</v>
      </c>
      <c r="B80" s="84"/>
      <c r="C80" s="93" t="s">
        <v>385</v>
      </c>
      <c r="D80" s="72"/>
      <c r="E80" s="72"/>
      <c r="F80" s="94" t="str">
        <f>IF(SUM(F75:F79)&gt;0,SUM(F75:F79)," ")</f>
        <v> </v>
      </c>
    </row>
    <row r="81" spans="1:6" ht="12.75">
      <c r="A81" s="84"/>
      <c r="B81" s="84"/>
      <c r="C81" s="93"/>
      <c r="D81" s="72"/>
      <c r="E81" s="72"/>
      <c r="F81" s="94"/>
    </row>
    <row r="82" spans="1:6" ht="12.75">
      <c r="A82" s="84"/>
      <c r="B82" s="84"/>
      <c r="C82" s="93"/>
      <c r="D82" s="72"/>
      <c r="E82" s="72"/>
      <c r="F82" s="94"/>
    </row>
    <row r="83" spans="1:6" ht="12.75">
      <c r="A83" s="103"/>
      <c r="B83" s="103"/>
      <c r="C83" s="104"/>
      <c r="D83" s="72"/>
      <c r="E83" s="72"/>
      <c r="F83" s="102"/>
    </row>
    <row r="84" spans="1:6" ht="29.25" customHeight="1">
      <c r="A84" s="84" t="s">
        <v>325</v>
      </c>
      <c r="B84" s="84"/>
      <c r="C84" s="93" t="s">
        <v>328</v>
      </c>
      <c r="D84" s="72"/>
      <c r="E84" s="72"/>
      <c r="F84" s="102"/>
    </row>
    <row r="85" spans="1:6" ht="12.75">
      <c r="A85" s="84"/>
      <c r="B85" s="84"/>
      <c r="C85" s="93"/>
      <c r="D85" s="72"/>
      <c r="E85" s="72"/>
      <c r="F85" s="102"/>
    </row>
    <row r="86" spans="1:6" ht="56.25" customHeight="1">
      <c r="A86" s="103" t="s">
        <v>420</v>
      </c>
      <c r="B86" s="103" t="s">
        <v>387</v>
      </c>
      <c r="C86" s="115" t="s">
        <v>421</v>
      </c>
      <c r="D86" s="72"/>
      <c r="E86" s="72"/>
      <c r="F86" s="102"/>
    </row>
    <row r="87" spans="1:6" ht="12.75">
      <c r="A87" s="106"/>
      <c r="B87" s="106"/>
      <c r="C87" s="107" t="s">
        <v>346</v>
      </c>
      <c r="D87" s="110">
        <v>4.9</v>
      </c>
      <c r="E87" s="399"/>
      <c r="F87" s="105">
        <f>ROUND(ROUND(D87,2)*ROUND(E87,2),2)</f>
        <v>0</v>
      </c>
    </row>
    <row r="88" spans="1:6" ht="12.75">
      <c r="A88" s="84"/>
      <c r="B88" s="84"/>
      <c r="C88" s="93"/>
      <c r="D88" s="72"/>
      <c r="E88" s="72"/>
      <c r="F88" s="105"/>
    </row>
    <row r="89" spans="1:6" ht="68.25" customHeight="1">
      <c r="A89" s="103" t="s">
        <v>386</v>
      </c>
      <c r="B89" s="103" t="s">
        <v>248</v>
      </c>
      <c r="C89" s="115" t="s">
        <v>422</v>
      </c>
      <c r="D89" s="72"/>
      <c r="E89" s="72"/>
      <c r="F89" s="105"/>
    </row>
    <row r="90" spans="1:6" ht="12.75">
      <c r="A90" s="106"/>
      <c r="B90" s="106"/>
      <c r="C90" s="107" t="s">
        <v>346</v>
      </c>
      <c r="D90" s="110">
        <v>15.5</v>
      </c>
      <c r="E90" s="399"/>
      <c r="F90" s="105">
        <f aca="true" t="shared" si="1" ref="F90:F96">ROUND(ROUND(D90,2)*ROUND(E90,2),2)</f>
        <v>0</v>
      </c>
    </row>
    <row r="91" spans="1:6" ht="12.75">
      <c r="A91" s="84"/>
      <c r="B91" s="84"/>
      <c r="C91" s="93"/>
      <c r="D91" s="72"/>
      <c r="E91" s="72"/>
      <c r="F91" s="105"/>
    </row>
    <row r="92" spans="1:6" ht="71.25" customHeight="1">
      <c r="A92" s="103" t="s">
        <v>389</v>
      </c>
      <c r="B92" s="103" t="s">
        <v>259</v>
      </c>
      <c r="C92" s="115" t="s">
        <v>423</v>
      </c>
      <c r="D92" s="72"/>
      <c r="E92" s="72"/>
      <c r="F92" s="105"/>
    </row>
    <row r="93" spans="1:6" ht="12.75">
      <c r="A93" s="106"/>
      <c r="B93" s="106"/>
      <c r="C93" s="107" t="s">
        <v>346</v>
      </c>
      <c r="D93" s="110">
        <v>16.25</v>
      </c>
      <c r="E93" s="399"/>
      <c r="F93" s="105">
        <f t="shared" si="1"/>
        <v>0</v>
      </c>
    </row>
    <row r="94" spans="1:6" ht="12.75">
      <c r="A94" s="84"/>
      <c r="B94" s="84"/>
      <c r="C94" s="93"/>
      <c r="D94" s="72"/>
      <c r="E94" s="72"/>
      <c r="F94" s="105"/>
    </row>
    <row r="95" spans="1:6" ht="70.5" customHeight="1">
      <c r="A95" s="103" t="s">
        <v>391</v>
      </c>
      <c r="B95" s="103" t="s">
        <v>424</v>
      </c>
      <c r="C95" s="115" t="s">
        <v>425</v>
      </c>
      <c r="D95" s="72"/>
      <c r="E95" s="72"/>
      <c r="F95" s="105"/>
    </row>
    <row r="96" spans="1:6" ht="12.75">
      <c r="A96" s="106"/>
      <c r="B96" s="106"/>
      <c r="C96" s="107" t="s">
        <v>346</v>
      </c>
      <c r="D96" s="110">
        <v>2.45</v>
      </c>
      <c r="E96" s="399"/>
      <c r="F96" s="105">
        <f t="shared" si="1"/>
        <v>0</v>
      </c>
    </row>
    <row r="97" spans="1:6" ht="12.75">
      <c r="A97" s="111"/>
      <c r="B97" s="111"/>
      <c r="C97" s="112"/>
      <c r="D97" s="91"/>
      <c r="E97" s="91"/>
      <c r="F97" s="113"/>
    </row>
    <row r="98" spans="1:6" ht="30" customHeight="1">
      <c r="A98" s="84" t="s">
        <v>325</v>
      </c>
      <c r="B98" s="84"/>
      <c r="C98" s="93" t="s">
        <v>393</v>
      </c>
      <c r="D98" s="72"/>
      <c r="E98" s="72"/>
      <c r="F98" s="94" t="str">
        <f>IF(SUM(F86:F97),SUM(F86:F97)," ")</f>
        <v> </v>
      </c>
    </row>
    <row r="99" spans="1:6" ht="12.75">
      <c r="A99" s="84"/>
      <c r="B99" s="84"/>
      <c r="C99" s="93"/>
      <c r="D99" s="72"/>
      <c r="E99" s="72"/>
      <c r="F99" s="94"/>
    </row>
    <row r="100" spans="1:6" ht="12.75">
      <c r="A100" s="84"/>
      <c r="B100" s="84"/>
      <c r="C100" s="93"/>
      <c r="D100" s="72"/>
      <c r="E100" s="72"/>
      <c r="F100" s="94"/>
    </row>
    <row r="101" spans="1:6" ht="12.75">
      <c r="A101" s="84"/>
      <c r="B101" s="84"/>
      <c r="C101" s="93"/>
      <c r="D101" s="72"/>
      <c r="E101" s="72"/>
      <c r="F101" s="94"/>
    </row>
    <row r="102" spans="1:6" ht="15" customHeight="1">
      <c r="A102" s="84" t="s">
        <v>327</v>
      </c>
      <c r="B102" s="84"/>
      <c r="C102" s="93" t="s">
        <v>330</v>
      </c>
      <c r="D102" s="72"/>
      <c r="E102" s="72"/>
      <c r="F102" s="102"/>
    </row>
    <row r="103" spans="1:6" ht="12.75">
      <c r="A103" s="106"/>
      <c r="B103" s="106"/>
      <c r="C103" s="107"/>
      <c r="D103" s="110"/>
      <c r="E103" s="72"/>
      <c r="F103" s="73"/>
    </row>
    <row r="104" spans="1:6" ht="66" customHeight="1">
      <c r="A104" s="116" t="s">
        <v>394</v>
      </c>
      <c r="B104" s="116"/>
      <c r="C104" s="117" t="s">
        <v>395</v>
      </c>
      <c r="D104" s="72"/>
      <c r="E104" s="118"/>
      <c r="F104" s="119"/>
    </row>
    <row r="105" spans="1:6" ht="12.75">
      <c r="A105" s="106"/>
      <c r="B105" s="106"/>
      <c r="C105" s="107" t="s">
        <v>396</v>
      </c>
      <c r="D105" s="108">
        <v>22.5</v>
      </c>
      <c r="E105" s="400"/>
      <c r="F105" s="105">
        <f>ROUND(ROUND(D105,2)*ROUND(E105,2),2)</f>
        <v>0</v>
      </c>
    </row>
    <row r="106" spans="1:6" ht="12.75">
      <c r="A106" s="111"/>
      <c r="B106" s="111"/>
      <c r="C106" s="112"/>
      <c r="D106" s="91"/>
      <c r="E106" s="91"/>
      <c r="F106" s="113"/>
    </row>
    <row r="107" spans="1:6" ht="18" customHeight="1">
      <c r="A107" s="84" t="s">
        <v>327</v>
      </c>
      <c r="B107" s="84"/>
      <c r="C107" s="93" t="s">
        <v>397</v>
      </c>
      <c r="D107" s="72"/>
      <c r="E107" s="72"/>
      <c r="F107" s="94" t="str">
        <f>IF(SUM(F103:F106),SUM(F103:F106)," ")</f>
        <v> </v>
      </c>
    </row>
    <row r="108" spans="1:6" ht="12.75">
      <c r="A108" s="84"/>
      <c r="B108" s="84"/>
      <c r="C108" s="93"/>
      <c r="D108" s="72"/>
      <c r="E108" s="72"/>
      <c r="F108" s="94"/>
    </row>
    <row r="109" spans="1:6" ht="12.75">
      <c r="A109" s="84"/>
      <c r="B109" s="84"/>
      <c r="C109" s="93"/>
      <c r="D109" s="72"/>
      <c r="E109" s="72"/>
      <c r="F109" s="94"/>
    </row>
    <row r="110" spans="1:6" ht="12.75">
      <c r="A110" s="84"/>
      <c r="B110" s="84"/>
      <c r="C110" s="93"/>
      <c r="D110" s="72"/>
      <c r="E110" s="72"/>
      <c r="F110" s="94"/>
    </row>
    <row r="111" spans="1:6" ht="18.75" customHeight="1">
      <c r="A111" s="84" t="s">
        <v>333</v>
      </c>
      <c r="B111" s="84"/>
      <c r="C111" s="93" t="s">
        <v>37</v>
      </c>
      <c r="D111" s="72"/>
      <c r="E111" s="72"/>
      <c r="F111" s="102"/>
    </row>
    <row r="112" spans="1:6" ht="12.75">
      <c r="A112" s="103"/>
      <c r="B112" s="103"/>
      <c r="C112" s="104"/>
      <c r="D112" s="72"/>
      <c r="E112" s="72"/>
      <c r="F112" s="109"/>
    </row>
    <row r="113" spans="1:6" ht="14.25" customHeight="1">
      <c r="A113" s="103" t="s">
        <v>405</v>
      </c>
      <c r="B113" s="103" t="s">
        <v>406</v>
      </c>
      <c r="C113" s="104" t="s">
        <v>17</v>
      </c>
      <c r="D113" s="72"/>
      <c r="E113" s="72"/>
      <c r="F113" s="109"/>
    </row>
    <row r="114" spans="1:6" ht="12.75">
      <c r="A114" s="103"/>
      <c r="B114" s="103"/>
      <c r="C114" s="121" t="s">
        <v>89</v>
      </c>
      <c r="D114" s="72">
        <v>20</v>
      </c>
      <c r="E114" s="72">
        <v>57</v>
      </c>
      <c r="F114" s="105">
        <f>ROUND(ROUND(D114,2)*ROUND(E114,2),2)</f>
        <v>1140</v>
      </c>
    </row>
    <row r="115" spans="1:6" ht="12.75">
      <c r="A115" s="103"/>
      <c r="B115" s="103"/>
      <c r="C115" s="104"/>
      <c r="D115" s="72"/>
      <c r="E115" s="72"/>
      <c r="F115" s="105"/>
    </row>
    <row r="116" spans="1:6" ht="18" customHeight="1">
      <c r="A116" s="103" t="s">
        <v>407</v>
      </c>
      <c r="B116" s="103" t="s">
        <v>408</v>
      </c>
      <c r="C116" s="104" t="s">
        <v>409</v>
      </c>
      <c r="D116" s="72"/>
      <c r="E116" s="72"/>
      <c r="F116" s="105"/>
    </row>
    <row r="117" spans="1:6" ht="12.75">
      <c r="A117" s="103"/>
      <c r="B117" s="103"/>
      <c r="C117" s="121" t="s">
        <v>89</v>
      </c>
      <c r="D117" s="72">
        <v>10</v>
      </c>
      <c r="E117" s="72">
        <v>57</v>
      </c>
      <c r="F117" s="105">
        <f>ROUND(ROUND(D117,2)*ROUND(E117,2),2)</f>
        <v>570</v>
      </c>
    </row>
    <row r="118" spans="1:6" ht="12.75">
      <c r="A118" s="89"/>
      <c r="B118" s="89"/>
      <c r="C118" s="123"/>
      <c r="D118" s="124"/>
      <c r="E118" s="91"/>
      <c r="F118" s="92"/>
    </row>
    <row r="119" spans="1:6" ht="27.75" customHeight="1">
      <c r="A119" s="84" t="s">
        <v>333</v>
      </c>
      <c r="B119" s="84"/>
      <c r="C119" s="93" t="s">
        <v>411</v>
      </c>
      <c r="D119" s="72"/>
      <c r="E119" s="72"/>
      <c r="F119" s="94">
        <f>IF(SUM(F112:F118)&gt;0,SUM(F112:F118)," ")</f>
        <v>1710</v>
      </c>
    </row>
  </sheetData>
  <sheetProtection password="E637" sheet="1" formatCells="0" formatColumns="0" formatRows="0" selectLockedCells="1"/>
  <mergeCells count="2">
    <mergeCell ref="B2:E2"/>
    <mergeCell ref="C11:E1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J182"/>
  <sheetViews>
    <sheetView view="pageBreakPreview" zoomScaleSheetLayoutView="100" zoomScalePageLayoutView="0" workbookViewId="0" topLeftCell="A18">
      <selection activeCell="F36" sqref="F36"/>
    </sheetView>
  </sheetViews>
  <sheetFormatPr defaultColWidth="9.00390625" defaultRowHeight="12.75"/>
  <cols>
    <col min="1" max="1" width="2.875" style="0" customWidth="1"/>
    <col min="2" max="2" width="4.25390625" style="0" customWidth="1"/>
    <col min="3" max="3" width="43.875" style="0" customWidth="1"/>
    <col min="6" max="6" width="14.25390625" style="145" customWidth="1"/>
    <col min="7" max="7" width="16.00390625" style="146" customWidth="1"/>
  </cols>
  <sheetData>
    <row r="1" spans="2:7" ht="12.75">
      <c r="B1" s="126"/>
      <c r="C1" s="126" t="s">
        <v>426</v>
      </c>
      <c r="D1" s="126"/>
      <c r="E1" s="126"/>
      <c r="F1" s="126"/>
      <c r="G1" s="126"/>
    </row>
    <row r="2" spans="2:7" ht="12.75">
      <c r="B2" s="127"/>
      <c r="C2" s="128"/>
      <c r="D2" s="128"/>
      <c r="E2" s="129"/>
      <c r="F2" s="130"/>
      <c r="G2" s="131"/>
    </row>
    <row r="3" spans="2:7" ht="12.75">
      <c r="B3" s="132" t="s">
        <v>427</v>
      </c>
      <c r="C3" s="133" t="s">
        <v>428</v>
      </c>
      <c r="D3" s="133"/>
      <c r="E3" s="134"/>
      <c r="F3" s="129"/>
      <c r="G3" s="135"/>
    </row>
    <row r="4" spans="2:7" ht="12.75">
      <c r="B4" s="127"/>
      <c r="C4" s="133"/>
      <c r="D4" s="136" t="s">
        <v>429</v>
      </c>
      <c r="E4" s="137" t="s">
        <v>430</v>
      </c>
      <c r="F4" s="136" t="s">
        <v>431</v>
      </c>
      <c r="G4" s="138" t="s">
        <v>432</v>
      </c>
    </row>
    <row r="5" spans="2:7" ht="12.75">
      <c r="B5" s="313"/>
      <c r="C5" s="133"/>
      <c r="D5" s="136"/>
      <c r="E5" s="137"/>
      <c r="F5" s="136"/>
      <c r="G5" s="138"/>
    </row>
    <row r="6" spans="2:7" ht="38.25">
      <c r="B6" s="313" t="s">
        <v>433</v>
      </c>
      <c r="C6" s="314" t="s">
        <v>887</v>
      </c>
      <c r="D6" s="319" t="s">
        <v>434</v>
      </c>
      <c r="E6" s="320">
        <v>1</v>
      </c>
      <c r="F6" s="401"/>
      <c r="G6" s="140">
        <f>ROUND(ROUND(E6,2)*ROUND(F6,2),2)</f>
        <v>0</v>
      </c>
    </row>
    <row r="7" spans="2:7" ht="12.75">
      <c r="B7" s="313"/>
      <c r="C7" s="314"/>
      <c r="D7" s="319"/>
      <c r="E7" s="320"/>
      <c r="F7" s="315"/>
      <c r="G7" s="140"/>
    </row>
    <row r="8" spans="2:7" ht="135" customHeight="1">
      <c r="B8" s="313" t="s">
        <v>435</v>
      </c>
      <c r="C8" s="314" t="s">
        <v>888</v>
      </c>
      <c r="D8" s="319" t="s">
        <v>434</v>
      </c>
      <c r="E8" s="320">
        <v>1</v>
      </c>
      <c r="F8" s="401"/>
      <c r="G8" s="140">
        <f aca="true" t="shared" si="0" ref="G8:G70">ROUND(ROUND(E8,2)*ROUND(F8,2),2)</f>
        <v>0</v>
      </c>
    </row>
    <row r="9" spans="2:7" ht="12.75">
      <c r="B9" s="313"/>
      <c r="C9" s="314"/>
      <c r="D9" s="319"/>
      <c r="E9" s="320"/>
      <c r="F9" s="315"/>
      <c r="G9" s="140"/>
    </row>
    <row r="10" spans="2:9" ht="12.75">
      <c r="B10" s="313" t="s">
        <v>436</v>
      </c>
      <c r="C10" s="314" t="s">
        <v>437</v>
      </c>
      <c r="D10" s="319" t="s">
        <v>438</v>
      </c>
      <c r="E10" s="320">
        <v>3242</v>
      </c>
      <c r="F10" s="401"/>
      <c r="G10" s="140">
        <f t="shared" si="0"/>
        <v>0</v>
      </c>
      <c r="I10" t="s">
        <v>427</v>
      </c>
    </row>
    <row r="11" spans="2:7" ht="12.75">
      <c r="B11" s="313"/>
      <c r="C11" s="314"/>
      <c r="D11" s="319"/>
      <c r="E11" s="320"/>
      <c r="F11" s="315"/>
      <c r="G11" s="140"/>
    </row>
    <row r="12" spans="2:7" ht="12.75">
      <c r="B12" s="313" t="s">
        <v>439</v>
      </c>
      <c r="C12" s="314" t="s">
        <v>440</v>
      </c>
      <c r="D12" s="319" t="s">
        <v>438</v>
      </c>
      <c r="E12" s="320">
        <v>1168</v>
      </c>
      <c r="F12" s="401"/>
      <c r="G12" s="140">
        <f t="shared" si="0"/>
        <v>0</v>
      </c>
    </row>
    <row r="13" spans="2:7" ht="12.75">
      <c r="B13" s="313"/>
      <c r="C13" s="314"/>
      <c r="D13" s="319"/>
      <c r="E13" s="320"/>
      <c r="F13" s="315"/>
      <c r="G13" s="140"/>
    </row>
    <row r="14" spans="2:7" ht="25.5">
      <c r="B14" s="313" t="s">
        <v>441</v>
      </c>
      <c r="C14" s="314" t="s">
        <v>442</v>
      </c>
      <c r="D14" s="319" t="s">
        <v>438</v>
      </c>
      <c r="E14" s="320">
        <v>616</v>
      </c>
      <c r="F14" s="401"/>
      <c r="G14" s="140">
        <f t="shared" si="0"/>
        <v>0</v>
      </c>
    </row>
    <row r="15" spans="2:7" ht="12.75">
      <c r="B15" s="313"/>
      <c r="C15" s="314"/>
      <c r="D15" s="319"/>
      <c r="E15" s="320"/>
      <c r="F15" s="315"/>
      <c r="G15" s="140"/>
    </row>
    <row r="16" spans="2:7" ht="38.25">
      <c r="B16" s="313" t="s">
        <v>443</v>
      </c>
      <c r="C16" s="314" t="s">
        <v>444</v>
      </c>
      <c r="D16" s="319" t="s">
        <v>438</v>
      </c>
      <c r="E16" s="320">
        <v>1168</v>
      </c>
      <c r="F16" s="401"/>
      <c r="G16" s="140">
        <f t="shared" si="0"/>
        <v>0</v>
      </c>
    </row>
    <row r="17" spans="2:7" ht="12.75">
      <c r="B17" s="313"/>
      <c r="C17" s="314"/>
      <c r="D17" s="319"/>
      <c r="E17" s="320"/>
      <c r="F17" s="315"/>
      <c r="G17" s="140"/>
    </row>
    <row r="18" spans="2:7" ht="12.75">
      <c r="B18" s="313" t="s">
        <v>445</v>
      </c>
      <c r="C18" s="314" t="s">
        <v>446</v>
      </c>
      <c r="D18" s="319" t="s">
        <v>438</v>
      </c>
      <c r="E18" s="320">
        <v>2051</v>
      </c>
      <c r="F18" s="401"/>
      <c r="G18" s="140">
        <f t="shared" si="0"/>
        <v>0</v>
      </c>
    </row>
    <row r="19" spans="2:7" ht="12.75">
      <c r="B19" s="330"/>
      <c r="C19" s="336"/>
      <c r="D19" s="339"/>
      <c r="E19" s="343"/>
      <c r="F19" s="346"/>
      <c r="G19" s="140"/>
    </row>
    <row r="20" spans="2:7" ht="25.5">
      <c r="B20" s="313" t="s">
        <v>447</v>
      </c>
      <c r="C20" s="314" t="s">
        <v>448</v>
      </c>
      <c r="D20" s="319" t="s">
        <v>438</v>
      </c>
      <c r="E20" s="320">
        <v>2186</v>
      </c>
      <c r="F20" s="401"/>
      <c r="G20" s="140">
        <f t="shared" si="0"/>
        <v>0</v>
      </c>
    </row>
    <row r="21" spans="2:7" ht="12.75">
      <c r="B21" s="313"/>
      <c r="C21" s="314"/>
      <c r="D21" s="319"/>
      <c r="E21" s="320"/>
      <c r="F21" s="315"/>
      <c r="G21" s="140"/>
    </row>
    <row r="22" spans="2:7" ht="25.5">
      <c r="B22" s="313" t="s">
        <v>449</v>
      </c>
      <c r="C22" s="314" t="s">
        <v>450</v>
      </c>
      <c r="D22" s="319" t="s">
        <v>28</v>
      </c>
      <c r="E22" s="320">
        <v>79</v>
      </c>
      <c r="F22" s="401"/>
      <c r="G22" s="140">
        <f t="shared" si="0"/>
        <v>0</v>
      </c>
    </row>
    <row r="23" spans="2:7" ht="12.75">
      <c r="B23" s="313"/>
      <c r="C23" s="314"/>
      <c r="D23" s="319"/>
      <c r="E23" s="320"/>
      <c r="F23" s="315"/>
      <c r="G23" s="140"/>
    </row>
    <row r="24" spans="2:7" ht="76.5">
      <c r="B24" s="313" t="s">
        <v>451</v>
      </c>
      <c r="C24" s="314" t="s">
        <v>786</v>
      </c>
      <c r="D24" s="319" t="s">
        <v>434</v>
      </c>
      <c r="E24" s="320">
        <v>59</v>
      </c>
      <c r="F24" s="401"/>
      <c r="G24" s="140">
        <f t="shared" si="0"/>
        <v>0</v>
      </c>
    </row>
    <row r="25" spans="2:7" ht="12.75">
      <c r="B25" s="313"/>
      <c r="C25" s="314"/>
      <c r="D25" s="319"/>
      <c r="E25" s="320"/>
      <c r="F25" s="315"/>
      <c r="G25" s="140"/>
    </row>
    <row r="26" spans="2:7" ht="25.5">
      <c r="B26" s="313" t="s">
        <v>452</v>
      </c>
      <c r="C26" s="314" t="s">
        <v>787</v>
      </c>
      <c r="D26" s="319" t="s">
        <v>28</v>
      </c>
      <c r="E26" s="320">
        <v>57</v>
      </c>
      <c r="F26" s="402"/>
      <c r="G26" s="140">
        <f t="shared" si="0"/>
        <v>0</v>
      </c>
    </row>
    <row r="27" spans="2:7" ht="12.75">
      <c r="B27" s="313"/>
      <c r="C27" s="314"/>
      <c r="D27" s="319"/>
      <c r="E27" s="320"/>
      <c r="F27" s="315"/>
      <c r="G27" s="140"/>
    </row>
    <row r="28" spans="2:7" ht="25.5">
      <c r="B28" s="313" t="s">
        <v>453</v>
      </c>
      <c r="C28" s="314" t="s">
        <v>454</v>
      </c>
      <c r="D28" s="319" t="s">
        <v>28</v>
      </c>
      <c r="E28" s="320">
        <v>57</v>
      </c>
      <c r="F28" s="401"/>
      <c r="G28" s="140">
        <f t="shared" si="0"/>
        <v>0</v>
      </c>
    </row>
    <row r="29" spans="2:7" ht="12.75">
      <c r="B29" s="313"/>
      <c r="C29" s="314"/>
      <c r="D29" s="319"/>
      <c r="E29" s="320"/>
      <c r="F29" s="315"/>
      <c r="G29" s="140"/>
    </row>
    <row r="30" spans="2:7" ht="34.5" customHeight="1">
      <c r="B30" s="313" t="s">
        <v>455</v>
      </c>
      <c r="C30" s="314" t="s">
        <v>460</v>
      </c>
      <c r="D30" s="319" t="s">
        <v>434</v>
      </c>
      <c r="E30" s="320">
        <v>114</v>
      </c>
      <c r="F30" s="401"/>
      <c r="G30" s="140">
        <f t="shared" si="0"/>
        <v>0</v>
      </c>
    </row>
    <row r="31" spans="2:7" ht="12.75">
      <c r="B31" s="313"/>
      <c r="C31" s="314"/>
      <c r="D31" s="319"/>
      <c r="E31" s="320"/>
      <c r="F31" s="315"/>
      <c r="G31" s="140"/>
    </row>
    <row r="32" spans="2:7" ht="25.5">
      <c r="B32" s="313" t="s">
        <v>456</v>
      </c>
      <c r="C32" s="314" t="s">
        <v>889</v>
      </c>
      <c r="D32" s="319" t="s">
        <v>434</v>
      </c>
      <c r="E32" s="320">
        <v>57</v>
      </c>
      <c r="F32" s="401"/>
      <c r="G32" s="140">
        <f t="shared" si="0"/>
        <v>0</v>
      </c>
    </row>
    <row r="33" spans="2:7" ht="12.75">
      <c r="B33" s="313"/>
      <c r="C33" s="314"/>
      <c r="D33" s="319"/>
      <c r="E33" s="320"/>
      <c r="F33" s="315"/>
      <c r="G33" s="140"/>
    </row>
    <row r="34" spans="2:7" ht="344.25">
      <c r="B34" s="313" t="s">
        <v>457</v>
      </c>
      <c r="C34" s="314" t="s">
        <v>788</v>
      </c>
      <c r="D34" s="319" t="s">
        <v>28</v>
      </c>
      <c r="E34" s="320">
        <v>36</v>
      </c>
      <c r="F34" s="401"/>
      <c r="G34" s="140">
        <f t="shared" si="0"/>
        <v>0</v>
      </c>
    </row>
    <row r="35" spans="2:7" ht="12.75">
      <c r="B35" s="313"/>
      <c r="C35" s="314"/>
      <c r="D35" s="319"/>
      <c r="E35" s="320"/>
      <c r="F35" s="315"/>
      <c r="G35" s="140"/>
    </row>
    <row r="36" spans="2:7" ht="344.25">
      <c r="B36" s="313" t="s">
        <v>458</v>
      </c>
      <c r="C36" s="314" t="s">
        <v>789</v>
      </c>
      <c r="D36" s="319" t="s">
        <v>28</v>
      </c>
      <c r="E36" s="320">
        <v>11</v>
      </c>
      <c r="F36" s="401"/>
      <c r="G36" s="140">
        <f t="shared" si="0"/>
        <v>0</v>
      </c>
    </row>
    <row r="37" spans="2:7" ht="12.75">
      <c r="B37" s="313"/>
      <c r="C37" s="314"/>
      <c r="D37" s="319"/>
      <c r="E37" s="320"/>
      <c r="F37" s="315"/>
      <c r="G37" s="140"/>
    </row>
    <row r="38" spans="2:7" ht="344.25">
      <c r="B38" s="313" t="s">
        <v>459</v>
      </c>
      <c r="C38" s="314" t="s">
        <v>790</v>
      </c>
      <c r="D38" s="319" t="s">
        <v>28</v>
      </c>
      <c r="E38" s="320">
        <v>2</v>
      </c>
      <c r="F38" s="401"/>
      <c r="G38" s="140">
        <f t="shared" si="0"/>
        <v>0</v>
      </c>
    </row>
    <row r="39" spans="2:7" ht="12.75">
      <c r="B39" s="313"/>
      <c r="C39" s="314"/>
      <c r="D39" s="319"/>
      <c r="E39" s="320"/>
      <c r="F39" s="315"/>
      <c r="G39" s="140"/>
    </row>
    <row r="40" spans="2:7" ht="344.25">
      <c r="B40" s="313" t="s">
        <v>461</v>
      </c>
      <c r="C40" s="314" t="s">
        <v>791</v>
      </c>
      <c r="D40" s="319" t="s">
        <v>28</v>
      </c>
      <c r="E40" s="320">
        <v>8</v>
      </c>
      <c r="F40" s="401"/>
      <c r="G40" s="140">
        <f t="shared" si="0"/>
        <v>0</v>
      </c>
    </row>
    <row r="41" spans="2:7" ht="12.75">
      <c r="B41" s="329"/>
      <c r="C41" s="335"/>
      <c r="D41" s="338"/>
      <c r="E41" s="342"/>
      <c r="F41" s="345"/>
      <c r="G41" s="140"/>
    </row>
    <row r="42" spans="2:7" ht="229.5">
      <c r="B42" s="313" t="s">
        <v>462</v>
      </c>
      <c r="C42" s="314" t="s">
        <v>901</v>
      </c>
      <c r="D42" s="319"/>
      <c r="E42" s="320"/>
      <c r="F42" s="315"/>
      <c r="G42" s="140"/>
    </row>
    <row r="43" spans="2:7" ht="12.75">
      <c r="B43" s="329"/>
      <c r="C43" s="335" t="s">
        <v>434</v>
      </c>
      <c r="D43" s="338"/>
      <c r="E43" s="342">
        <v>1</v>
      </c>
      <c r="F43" s="403"/>
      <c r="G43" s="140">
        <f t="shared" si="0"/>
        <v>0</v>
      </c>
    </row>
    <row r="44" spans="2:7" ht="12.75">
      <c r="B44" s="329"/>
      <c r="C44" s="335"/>
      <c r="D44" s="338"/>
      <c r="E44" s="342"/>
      <c r="F44" s="345"/>
      <c r="G44" s="140"/>
    </row>
    <row r="45" spans="2:7" ht="246.75" customHeight="1">
      <c r="B45" s="313" t="s">
        <v>463</v>
      </c>
      <c r="C45" s="314" t="s">
        <v>890</v>
      </c>
      <c r="D45" s="319"/>
      <c r="E45" s="320"/>
      <c r="F45" s="315"/>
      <c r="G45" s="140"/>
    </row>
    <row r="46" spans="2:7" ht="12.75">
      <c r="B46" s="329"/>
      <c r="C46" s="335" t="s">
        <v>434</v>
      </c>
      <c r="D46" s="338"/>
      <c r="E46" s="342">
        <v>1</v>
      </c>
      <c r="F46" s="403"/>
      <c r="G46" s="140">
        <f t="shared" si="0"/>
        <v>0</v>
      </c>
    </row>
    <row r="47" spans="2:7" ht="12.75">
      <c r="B47" s="329"/>
      <c r="C47" s="335"/>
      <c r="D47" s="338"/>
      <c r="E47" s="342"/>
      <c r="F47" s="345"/>
      <c r="G47" s="140"/>
    </row>
    <row r="48" spans="2:7" ht="25.5">
      <c r="B48" s="313" t="s">
        <v>464</v>
      </c>
      <c r="C48" s="314" t="s">
        <v>891</v>
      </c>
      <c r="D48" s="319" t="s">
        <v>434</v>
      </c>
      <c r="E48" s="320">
        <v>2</v>
      </c>
      <c r="F48" s="401"/>
      <c r="G48" s="140">
        <f t="shared" si="0"/>
        <v>0</v>
      </c>
    </row>
    <row r="49" spans="2:7" ht="12.75">
      <c r="B49" s="329"/>
      <c r="C49" s="335"/>
      <c r="D49" s="338"/>
      <c r="E49" s="342"/>
      <c r="F49" s="345"/>
      <c r="G49" s="140"/>
    </row>
    <row r="50" spans="2:7" ht="51">
      <c r="B50" s="313" t="s">
        <v>465</v>
      </c>
      <c r="C50" s="314" t="s">
        <v>892</v>
      </c>
      <c r="D50" s="319" t="s">
        <v>434</v>
      </c>
      <c r="E50" s="320">
        <v>1</v>
      </c>
      <c r="F50" s="401"/>
      <c r="G50" s="140">
        <f t="shared" si="0"/>
        <v>0</v>
      </c>
    </row>
    <row r="51" spans="2:7" ht="12.75">
      <c r="B51" s="329"/>
      <c r="C51" s="335"/>
      <c r="D51" s="338"/>
      <c r="E51" s="342"/>
      <c r="F51" s="345"/>
      <c r="G51" s="140"/>
    </row>
    <row r="52" spans="2:7" ht="51">
      <c r="B52" s="313" t="s">
        <v>466</v>
      </c>
      <c r="C52" s="314" t="s">
        <v>893</v>
      </c>
      <c r="D52" s="319" t="s">
        <v>434</v>
      </c>
      <c r="E52" s="320">
        <v>1</v>
      </c>
      <c r="F52" s="401"/>
      <c r="G52" s="140">
        <f t="shared" si="0"/>
        <v>0</v>
      </c>
    </row>
    <row r="53" spans="2:7" ht="12.75">
      <c r="B53" s="329"/>
      <c r="C53" s="335"/>
      <c r="D53" s="338"/>
      <c r="E53" s="342"/>
      <c r="F53" s="345"/>
      <c r="G53" s="140"/>
    </row>
    <row r="54" spans="2:7" ht="51">
      <c r="B54" s="313" t="s">
        <v>468</v>
      </c>
      <c r="C54" s="314" t="s">
        <v>894</v>
      </c>
      <c r="D54" s="319" t="s">
        <v>434</v>
      </c>
      <c r="E54" s="320">
        <v>1</v>
      </c>
      <c r="F54" s="401"/>
      <c r="G54" s="140">
        <f t="shared" si="0"/>
        <v>0</v>
      </c>
    </row>
    <row r="55" spans="2:7" ht="12.75">
      <c r="B55" s="313"/>
      <c r="C55" s="314"/>
      <c r="D55" s="319"/>
      <c r="E55" s="320"/>
      <c r="F55" s="315"/>
      <c r="G55" s="140"/>
    </row>
    <row r="56" spans="2:7" ht="89.25">
      <c r="B56" s="313" t="s">
        <v>470</v>
      </c>
      <c r="C56" s="314" t="s">
        <v>895</v>
      </c>
      <c r="D56" s="319" t="s">
        <v>434</v>
      </c>
      <c r="E56" s="320">
        <v>1</v>
      </c>
      <c r="F56" s="401"/>
      <c r="G56" s="140">
        <f t="shared" si="0"/>
        <v>0</v>
      </c>
    </row>
    <row r="57" spans="2:7" ht="12.75">
      <c r="B57" s="313"/>
      <c r="C57" s="314"/>
      <c r="D57" s="319"/>
      <c r="E57" s="320"/>
      <c r="F57" s="315"/>
      <c r="G57" s="140"/>
    </row>
    <row r="58" spans="2:7" ht="25.5">
      <c r="B58" s="313" t="s">
        <v>471</v>
      </c>
      <c r="C58" s="314" t="s">
        <v>896</v>
      </c>
      <c r="D58" s="319" t="s">
        <v>434</v>
      </c>
      <c r="E58" s="320">
        <v>2</v>
      </c>
      <c r="F58" s="401"/>
      <c r="G58" s="140">
        <f t="shared" si="0"/>
        <v>0</v>
      </c>
    </row>
    <row r="59" spans="2:7" ht="12.75">
      <c r="B59" s="313"/>
      <c r="C59" s="314"/>
      <c r="D59" s="319"/>
      <c r="E59" s="320"/>
      <c r="F59" s="315"/>
      <c r="G59" s="140"/>
    </row>
    <row r="60" spans="2:7" ht="12.75">
      <c r="B60" s="313" t="s">
        <v>474</v>
      </c>
      <c r="C60" s="314" t="s">
        <v>897</v>
      </c>
      <c r="D60" s="319" t="s">
        <v>434</v>
      </c>
      <c r="E60" s="320">
        <v>2</v>
      </c>
      <c r="F60" s="401"/>
      <c r="G60" s="140">
        <f t="shared" si="0"/>
        <v>0</v>
      </c>
    </row>
    <row r="61" spans="2:7" ht="12.75">
      <c r="B61" s="313"/>
      <c r="C61" s="314"/>
      <c r="D61" s="319"/>
      <c r="E61" s="320"/>
      <c r="F61" s="315"/>
      <c r="G61" s="140"/>
    </row>
    <row r="62" spans="2:7" ht="12.75">
      <c r="B62" s="313" t="s">
        <v>475</v>
      </c>
      <c r="C62" s="314" t="s">
        <v>898</v>
      </c>
      <c r="D62" s="319" t="s">
        <v>434</v>
      </c>
      <c r="E62" s="320">
        <v>2</v>
      </c>
      <c r="F62" s="401"/>
      <c r="G62" s="140">
        <f t="shared" si="0"/>
        <v>0</v>
      </c>
    </row>
    <row r="63" spans="2:7" ht="12.75">
      <c r="B63" s="328"/>
      <c r="C63" s="331"/>
      <c r="D63" s="340"/>
      <c r="E63" s="341"/>
      <c r="F63" s="344"/>
      <c r="G63" s="140"/>
    </row>
    <row r="64" spans="2:7" ht="38.25">
      <c r="B64" s="313" t="s">
        <v>476</v>
      </c>
      <c r="C64" s="314" t="s">
        <v>899</v>
      </c>
      <c r="D64" s="319" t="s">
        <v>434</v>
      </c>
      <c r="E64" s="320">
        <v>16</v>
      </c>
      <c r="F64" s="401"/>
      <c r="G64" s="140">
        <f t="shared" si="0"/>
        <v>0</v>
      </c>
    </row>
    <row r="65" spans="2:7" ht="12.75">
      <c r="B65" s="329"/>
      <c r="C65" s="335"/>
      <c r="D65" s="338"/>
      <c r="E65" s="342"/>
      <c r="F65" s="345"/>
      <c r="G65" s="140"/>
    </row>
    <row r="66" spans="2:7" ht="51">
      <c r="B66" s="313" t="s">
        <v>477</v>
      </c>
      <c r="C66" s="314" t="s">
        <v>900</v>
      </c>
      <c r="D66" s="319" t="s">
        <v>434</v>
      </c>
      <c r="E66" s="320">
        <v>6</v>
      </c>
      <c r="F66" s="401"/>
      <c r="G66" s="140">
        <f t="shared" si="0"/>
        <v>0</v>
      </c>
    </row>
    <row r="67" spans="2:7" ht="12.75">
      <c r="B67" s="329"/>
      <c r="C67" s="335"/>
      <c r="D67" s="338"/>
      <c r="E67" s="342"/>
      <c r="F67" s="345"/>
      <c r="G67" s="140"/>
    </row>
    <row r="68" spans="2:7" ht="63.75">
      <c r="B68" s="313" t="s">
        <v>792</v>
      </c>
      <c r="C68" s="314" t="s">
        <v>467</v>
      </c>
      <c r="D68" s="319" t="s">
        <v>434</v>
      </c>
      <c r="E68" s="320">
        <v>1</v>
      </c>
      <c r="F68" s="401"/>
      <c r="G68" s="140">
        <f t="shared" si="0"/>
        <v>0</v>
      </c>
    </row>
    <row r="69" spans="2:7" ht="12.75">
      <c r="B69" s="329"/>
      <c r="C69" s="335"/>
      <c r="D69" s="338"/>
      <c r="E69" s="342"/>
      <c r="F69" s="345"/>
      <c r="G69" s="140"/>
    </row>
    <row r="70" spans="2:7" ht="76.5">
      <c r="B70" s="313" t="s">
        <v>793</v>
      </c>
      <c r="C70" s="314" t="s">
        <v>469</v>
      </c>
      <c r="D70" s="319" t="s">
        <v>434</v>
      </c>
      <c r="E70" s="320">
        <v>1</v>
      </c>
      <c r="F70" s="401"/>
      <c r="G70" s="140">
        <f t="shared" si="0"/>
        <v>0</v>
      </c>
    </row>
    <row r="71" spans="2:7" ht="12.75">
      <c r="B71" s="313"/>
      <c r="C71" s="314"/>
      <c r="D71" s="319"/>
      <c r="E71" s="320"/>
      <c r="F71" s="315"/>
      <c r="G71" s="140"/>
    </row>
    <row r="72" spans="2:7" ht="38.25">
      <c r="B72" s="313" t="s">
        <v>794</v>
      </c>
      <c r="C72" s="314" t="s">
        <v>795</v>
      </c>
      <c r="D72" s="319" t="s">
        <v>434</v>
      </c>
      <c r="E72" s="320">
        <v>1</v>
      </c>
      <c r="F72" s="401"/>
      <c r="G72" s="140">
        <f>ROUND(ROUND(E72,2)*ROUND(F72,2),2)</f>
        <v>0</v>
      </c>
    </row>
    <row r="73" spans="2:7" ht="12.75">
      <c r="B73" s="313"/>
      <c r="C73" s="314"/>
      <c r="D73" s="319"/>
      <c r="E73" s="320"/>
      <c r="F73" s="315"/>
      <c r="G73" s="140"/>
    </row>
    <row r="74" spans="2:7" ht="12.75">
      <c r="B74" s="313" t="s">
        <v>796</v>
      </c>
      <c r="C74" s="314" t="s">
        <v>472</v>
      </c>
      <c r="D74" s="319" t="s">
        <v>473</v>
      </c>
      <c r="E74" s="320">
        <v>36</v>
      </c>
      <c r="F74" s="315">
        <v>57</v>
      </c>
      <c r="G74" s="140">
        <f>ROUND(ROUND(E74,2)*ROUND(F74,2),2)</f>
        <v>2052</v>
      </c>
    </row>
    <row r="75" spans="2:7" ht="13.5" thickBot="1">
      <c r="B75" s="313"/>
      <c r="C75" s="314"/>
      <c r="D75" s="319"/>
      <c r="E75" s="320"/>
      <c r="F75" s="315"/>
      <c r="G75" s="140"/>
    </row>
    <row r="76" spans="2:7" ht="13.5" thickBot="1">
      <c r="B76" s="321"/>
      <c r="C76" s="322" t="s">
        <v>335</v>
      </c>
      <c r="D76" s="323"/>
      <c r="E76" s="324"/>
      <c r="F76" s="325"/>
      <c r="G76" s="347">
        <f>SUM(G6:G74)</f>
        <v>2052</v>
      </c>
    </row>
    <row r="77" spans="2:7" ht="12.75">
      <c r="B77" s="328"/>
      <c r="C77" s="333"/>
      <c r="D77" s="331"/>
      <c r="E77" s="341"/>
      <c r="F77" s="344"/>
      <c r="G77" s="140"/>
    </row>
    <row r="78" spans="2:7" ht="12.75">
      <c r="B78" s="313"/>
      <c r="C78" s="314"/>
      <c r="D78" s="319"/>
      <c r="E78" s="320"/>
      <c r="F78" s="315"/>
      <c r="G78" s="140"/>
    </row>
    <row r="79" spans="2:7" ht="12.75">
      <c r="B79" s="313"/>
      <c r="C79" s="316" t="s">
        <v>797</v>
      </c>
      <c r="D79" s="316"/>
      <c r="E79" s="320"/>
      <c r="F79" s="315"/>
      <c r="G79" s="140"/>
    </row>
    <row r="80" spans="2:7" ht="12.75">
      <c r="B80" s="313"/>
      <c r="C80" s="316"/>
      <c r="D80" s="316"/>
      <c r="E80" s="320"/>
      <c r="F80" s="315"/>
      <c r="G80" s="140"/>
    </row>
    <row r="81" spans="2:7" ht="38.25">
      <c r="B81" s="313" t="s">
        <v>433</v>
      </c>
      <c r="C81" s="314" t="s">
        <v>798</v>
      </c>
      <c r="D81" s="319" t="s">
        <v>434</v>
      </c>
      <c r="E81" s="320">
        <v>1</v>
      </c>
      <c r="F81" s="401"/>
      <c r="G81" s="140">
        <f>ROUND(ROUND(E81,2)*ROUND(F81,2),2)</f>
        <v>0</v>
      </c>
    </row>
    <row r="82" spans="2:7" ht="12.75">
      <c r="B82" s="313"/>
      <c r="C82" s="314"/>
      <c r="D82" s="319"/>
      <c r="E82" s="320"/>
      <c r="F82" s="315"/>
      <c r="G82" s="140"/>
    </row>
    <row r="83" spans="2:7" ht="25.5">
      <c r="B83" s="313" t="s">
        <v>435</v>
      </c>
      <c r="C83" s="314" t="s">
        <v>902</v>
      </c>
      <c r="D83" s="319" t="s">
        <v>438</v>
      </c>
      <c r="E83" s="320">
        <v>140</v>
      </c>
      <c r="F83" s="401"/>
      <c r="G83" s="140">
        <f aca="true" t="shared" si="1" ref="G83:G107">ROUND(ROUND(E83,2)*ROUND(F83,2),2)</f>
        <v>0</v>
      </c>
    </row>
    <row r="84" spans="2:7" ht="12.75">
      <c r="B84" s="313"/>
      <c r="C84" s="314"/>
      <c r="D84" s="319"/>
      <c r="E84" s="320"/>
      <c r="F84" s="315"/>
      <c r="G84" s="140"/>
    </row>
    <row r="85" spans="2:7" ht="25.5">
      <c r="B85" s="313" t="s">
        <v>436</v>
      </c>
      <c r="C85" s="314" t="s">
        <v>903</v>
      </c>
      <c r="D85" s="319" t="s">
        <v>438</v>
      </c>
      <c r="E85" s="320">
        <v>1547</v>
      </c>
      <c r="F85" s="401"/>
      <c r="G85" s="140">
        <f t="shared" si="1"/>
        <v>0</v>
      </c>
    </row>
    <row r="86" spans="2:7" ht="12.75">
      <c r="B86" s="313"/>
      <c r="C86" s="314"/>
      <c r="D86" s="319"/>
      <c r="E86" s="320"/>
      <c r="F86" s="315"/>
      <c r="G86" s="140"/>
    </row>
    <row r="87" spans="2:7" ht="25.5">
      <c r="B87" s="313" t="s">
        <v>439</v>
      </c>
      <c r="C87" s="314" t="s">
        <v>904</v>
      </c>
      <c r="D87" s="319" t="s">
        <v>438</v>
      </c>
      <c r="E87" s="320">
        <v>80</v>
      </c>
      <c r="F87" s="401"/>
      <c r="G87" s="140">
        <f t="shared" si="1"/>
        <v>0</v>
      </c>
    </row>
    <row r="88" spans="2:7" ht="12.75">
      <c r="B88" s="313"/>
      <c r="C88" s="314"/>
      <c r="D88" s="319"/>
      <c r="E88" s="320"/>
      <c r="F88" s="315"/>
      <c r="G88" s="140"/>
    </row>
    <row r="89" spans="2:7" ht="25.5">
      <c r="B89" s="313" t="s">
        <v>441</v>
      </c>
      <c r="C89" s="314" t="s">
        <v>769</v>
      </c>
      <c r="D89" s="319" t="s">
        <v>438</v>
      </c>
      <c r="E89" s="320">
        <v>4471</v>
      </c>
      <c r="F89" s="401"/>
      <c r="G89" s="140">
        <f t="shared" si="1"/>
        <v>0</v>
      </c>
    </row>
    <row r="90" spans="2:7" ht="12.75">
      <c r="B90" s="313"/>
      <c r="C90" s="314"/>
      <c r="D90" s="314"/>
      <c r="E90" s="320"/>
      <c r="F90" s="315"/>
      <c r="G90" s="140"/>
    </row>
    <row r="91" spans="2:7" ht="25.5">
      <c r="B91" s="313" t="s">
        <v>443</v>
      </c>
      <c r="C91" s="314" t="s">
        <v>799</v>
      </c>
      <c r="D91" s="319" t="s">
        <v>438</v>
      </c>
      <c r="E91" s="320">
        <v>88</v>
      </c>
      <c r="F91" s="401"/>
      <c r="G91" s="140">
        <f t="shared" si="1"/>
        <v>0</v>
      </c>
    </row>
    <row r="92" spans="2:7" ht="12.75">
      <c r="B92" s="313"/>
      <c r="C92" s="314"/>
      <c r="D92" s="314"/>
      <c r="E92" s="320"/>
      <c r="F92" s="315"/>
      <c r="G92" s="140"/>
    </row>
    <row r="93" spans="2:7" ht="25.5">
      <c r="B93" s="313" t="s">
        <v>445</v>
      </c>
      <c r="C93" s="314" t="s">
        <v>771</v>
      </c>
      <c r="D93" s="319" t="s">
        <v>810</v>
      </c>
      <c r="E93" s="320">
        <v>151</v>
      </c>
      <c r="F93" s="401"/>
      <c r="G93" s="140">
        <f t="shared" si="1"/>
        <v>0</v>
      </c>
    </row>
    <row r="94" spans="2:7" ht="12.75">
      <c r="B94" s="313"/>
      <c r="C94" s="314"/>
      <c r="D94" s="314"/>
      <c r="E94" s="320"/>
      <c r="F94" s="315"/>
      <c r="G94" s="140"/>
    </row>
    <row r="95" spans="2:7" ht="12.75">
      <c r="B95" s="313" t="s">
        <v>447</v>
      </c>
      <c r="C95" s="314" t="s">
        <v>773</v>
      </c>
      <c r="D95" s="319" t="s">
        <v>438</v>
      </c>
      <c r="E95" s="320">
        <v>1887</v>
      </c>
      <c r="F95" s="401"/>
      <c r="G95" s="140">
        <f t="shared" si="1"/>
        <v>0</v>
      </c>
    </row>
    <row r="96" spans="2:7" ht="12.75">
      <c r="B96" s="313"/>
      <c r="C96" s="314"/>
      <c r="D96" s="319"/>
      <c r="E96" s="320"/>
      <c r="F96" s="315"/>
      <c r="G96" s="140"/>
    </row>
    <row r="97" spans="2:7" ht="38.25">
      <c r="B97" s="313" t="s">
        <v>449</v>
      </c>
      <c r="C97" s="314" t="s">
        <v>800</v>
      </c>
      <c r="D97" s="319" t="s">
        <v>811</v>
      </c>
      <c r="E97" s="320">
        <v>88</v>
      </c>
      <c r="F97" s="401"/>
      <c r="G97" s="140">
        <f t="shared" si="1"/>
        <v>0</v>
      </c>
    </row>
    <row r="98" spans="2:7" ht="12.75">
      <c r="B98" s="313"/>
      <c r="C98" s="314"/>
      <c r="D98" s="319"/>
      <c r="E98" s="320"/>
      <c r="F98" s="315"/>
      <c r="G98" s="140"/>
    </row>
    <row r="99" spans="2:7" ht="38.25">
      <c r="B99" s="313" t="s">
        <v>451</v>
      </c>
      <c r="C99" s="314" t="s">
        <v>801</v>
      </c>
      <c r="D99" s="319" t="s">
        <v>28</v>
      </c>
      <c r="E99" s="320">
        <v>57</v>
      </c>
      <c r="F99" s="401"/>
      <c r="G99" s="140">
        <f t="shared" si="1"/>
        <v>0</v>
      </c>
    </row>
    <row r="100" spans="2:7" ht="12.75">
      <c r="B100" s="313"/>
      <c r="C100" s="314"/>
      <c r="D100" s="319"/>
      <c r="E100" s="320"/>
      <c r="F100" s="315"/>
      <c r="G100" s="140"/>
    </row>
    <row r="101" spans="2:7" ht="38.25">
      <c r="B101" s="313" t="s">
        <v>452</v>
      </c>
      <c r="C101" s="314" t="s">
        <v>802</v>
      </c>
      <c r="D101" s="319" t="s">
        <v>28</v>
      </c>
      <c r="E101" s="320">
        <v>2</v>
      </c>
      <c r="F101" s="401"/>
      <c r="G101" s="140">
        <f t="shared" si="1"/>
        <v>0</v>
      </c>
    </row>
    <row r="102" spans="2:7" ht="12.75">
      <c r="B102" s="313"/>
      <c r="C102" s="314"/>
      <c r="D102" s="319"/>
      <c r="E102" s="320"/>
      <c r="F102" s="315"/>
      <c r="G102" s="140"/>
    </row>
    <row r="103" spans="2:7" ht="38.25">
      <c r="B103" s="313" t="s">
        <v>453</v>
      </c>
      <c r="C103" s="314" t="s">
        <v>803</v>
      </c>
      <c r="D103" s="319" t="s">
        <v>28</v>
      </c>
      <c r="E103" s="320">
        <v>77</v>
      </c>
      <c r="F103" s="401"/>
      <c r="G103" s="140">
        <f t="shared" si="1"/>
        <v>0</v>
      </c>
    </row>
    <row r="104" spans="2:7" ht="12.75">
      <c r="B104" s="313"/>
      <c r="C104" s="314"/>
      <c r="D104" s="319"/>
      <c r="E104" s="320"/>
      <c r="F104" s="315"/>
      <c r="G104" s="140"/>
    </row>
    <row r="105" spans="2:7" ht="25.5">
      <c r="B105" s="313" t="s">
        <v>455</v>
      </c>
      <c r="C105" s="314" t="s">
        <v>804</v>
      </c>
      <c r="D105" s="319" t="s">
        <v>28</v>
      </c>
      <c r="E105" s="320">
        <v>2</v>
      </c>
      <c r="F105" s="401"/>
      <c r="G105" s="140">
        <f t="shared" si="1"/>
        <v>0</v>
      </c>
    </row>
    <row r="106" spans="2:7" ht="12.75">
      <c r="B106" s="313"/>
      <c r="C106" s="314"/>
      <c r="D106" s="319"/>
      <c r="E106" s="320"/>
      <c r="F106" s="315"/>
      <c r="G106" s="140"/>
    </row>
    <row r="107" spans="2:7" ht="25.5">
      <c r="B107" s="313" t="s">
        <v>456</v>
      </c>
      <c r="C107" s="314" t="s">
        <v>805</v>
      </c>
      <c r="D107" s="319" t="s">
        <v>28</v>
      </c>
      <c r="E107" s="320">
        <v>138</v>
      </c>
      <c r="F107" s="401"/>
      <c r="G107" s="140">
        <f t="shared" si="1"/>
        <v>0</v>
      </c>
    </row>
    <row r="108" spans="2:7" ht="13.5" thickBot="1">
      <c r="B108" s="313"/>
      <c r="C108" s="314"/>
      <c r="D108" s="319"/>
      <c r="F108" s="315"/>
      <c r="G108" s="140"/>
    </row>
    <row r="109" spans="2:7" ht="13.5" thickBot="1">
      <c r="B109" s="321"/>
      <c r="C109" s="322" t="s">
        <v>335</v>
      </c>
      <c r="D109" s="322"/>
      <c r="E109" s="322"/>
      <c r="F109" s="325"/>
      <c r="G109" s="347">
        <f>SUM(G81:G107)</f>
        <v>0</v>
      </c>
    </row>
    <row r="110" spans="3:7" ht="12.75">
      <c r="C110" s="333"/>
      <c r="D110" s="333"/>
      <c r="F110" s="139"/>
      <c r="G110" s="140"/>
    </row>
    <row r="111" spans="3:7" ht="12.75">
      <c r="C111" s="314"/>
      <c r="D111" s="319"/>
      <c r="F111" s="129"/>
      <c r="G111" s="143"/>
    </row>
    <row r="112" spans="3:7" ht="12.75">
      <c r="C112" s="316" t="s">
        <v>806</v>
      </c>
      <c r="D112" s="316"/>
      <c r="F112" s="129"/>
      <c r="G112" s="143"/>
    </row>
    <row r="113" spans="3:7" ht="12.75">
      <c r="C113" s="316"/>
      <c r="D113" s="316"/>
      <c r="F113" s="349"/>
      <c r="G113" s="327"/>
    </row>
    <row r="114" spans="3:7" ht="12.75">
      <c r="C114" s="334" t="s">
        <v>807</v>
      </c>
      <c r="D114" s="337"/>
      <c r="F114" s="349"/>
      <c r="G114" s="327">
        <f>G76</f>
        <v>2052</v>
      </c>
    </row>
    <row r="115" spans="3:7" ht="12.75">
      <c r="C115" s="334"/>
      <c r="D115" s="337"/>
      <c r="F115" s="144"/>
      <c r="G115" s="327"/>
    </row>
    <row r="116" spans="3:7" ht="12.75">
      <c r="C116" s="334" t="s">
        <v>808</v>
      </c>
      <c r="D116" s="337"/>
      <c r="F116" s="349"/>
      <c r="G116" s="327">
        <f>G109</f>
        <v>0</v>
      </c>
    </row>
    <row r="117" spans="3:7" ht="12.75">
      <c r="C117" s="334"/>
      <c r="D117" s="337"/>
      <c r="F117" s="350"/>
      <c r="G117" s="351"/>
    </row>
    <row r="118" spans="2:7" ht="12.75">
      <c r="B118" s="34"/>
      <c r="C118" s="332" t="s">
        <v>335</v>
      </c>
      <c r="D118" s="348"/>
      <c r="F118" s="139"/>
      <c r="G118" s="352">
        <f>G116+G114</f>
        <v>2052</v>
      </c>
    </row>
    <row r="119" spans="3:7" ht="12.75">
      <c r="C119" s="332"/>
      <c r="F119" s="139"/>
      <c r="G119" s="142"/>
    </row>
    <row r="120" spans="3:7" ht="12.75">
      <c r="C120" s="333"/>
      <c r="F120" s="139"/>
      <c r="G120" s="142"/>
    </row>
    <row r="121" spans="3:7" ht="12.75">
      <c r="C121" s="314"/>
      <c r="F121"/>
      <c r="G121"/>
    </row>
    <row r="122" spans="3:7" ht="12.75">
      <c r="C122" s="314"/>
      <c r="F122"/>
      <c r="G122"/>
    </row>
    <row r="123" spans="3:7" ht="12.75">
      <c r="C123" s="314"/>
      <c r="F123"/>
      <c r="G123"/>
    </row>
    <row r="124" spans="3:7" ht="12.75">
      <c r="C124" s="314" t="s">
        <v>809</v>
      </c>
      <c r="F124"/>
      <c r="G124"/>
    </row>
    <row r="125" spans="3:7" ht="12.75">
      <c r="C125" s="314"/>
      <c r="F125"/>
      <c r="G125"/>
    </row>
    <row r="126" spans="3:10" ht="12.75" customHeight="1">
      <c r="C126" s="454" t="s">
        <v>872</v>
      </c>
      <c r="D126" s="454"/>
      <c r="E126" s="454"/>
      <c r="F126" s="454"/>
      <c r="G126" s="454"/>
      <c r="H126" s="391"/>
      <c r="I126" s="391"/>
      <c r="J126" s="391"/>
    </row>
    <row r="127" spans="3:10" ht="12.75">
      <c r="C127" s="454"/>
      <c r="D127" s="454"/>
      <c r="E127" s="454"/>
      <c r="F127" s="454"/>
      <c r="G127" s="454"/>
      <c r="H127" s="391"/>
      <c r="I127" s="391"/>
      <c r="J127" s="391"/>
    </row>
    <row r="128" spans="3:10" ht="12.75">
      <c r="C128" s="454"/>
      <c r="D128" s="454"/>
      <c r="E128" s="454"/>
      <c r="F128" s="454"/>
      <c r="G128" s="454"/>
      <c r="H128" s="391"/>
      <c r="I128" s="391"/>
      <c r="J128" s="391"/>
    </row>
    <row r="129" spans="3:10" ht="12.75">
      <c r="C129" s="454"/>
      <c r="D129" s="454"/>
      <c r="E129" s="454"/>
      <c r="F129" s="454"/>
      <c r="G129" s="454"/>
      <c r="H129" s="391"/>
      <c r="I129" s="391"/>
      <c r="J129" s="391"/>
    </row>
    <row r="130" spans="3:10" ht="12.75">
      <c r="C130" s="454"/>
      <c r="D130" s="454"/>
      <c r="E130" s="454"/>
      <c r="F130" s="454"/>
      <c r="G130" s="454"/>
      <c r="H130" s="391"/>
      <c r="I130" s="391"/>
      <c r="J130" s="391"/>
    </row>
    <row r="131" spans="3:10" ht="12.75">
      <c r="C131" s="454"/>
      <c r="D131" s="454"/>
      <c r="E131" s="454"/>
      <c r="F131" s="454"/>
      <c r="G131" s="454"/>
      <c r="H131" s="391"/>
      <c r="I131" s="391"/>
      <c r="J131" s="391"/>
    </row>
    <row r="132" spans="3:10" ht="12.75">
      <c r="C132" s="454"/>
      <c r="D132" s="454"/>
      <c r="E132" s="454"/>
      <c r="F132" s="454"/>
      <c r="G132" s="454"/>
      <c r="H132" s="391"/>
      <c r="I132" s="391"/>
      <c r="J132" s="391"/>
    </row>
    <row r="133" spans="3:10" ht="12.75">
      <c r="C133" s="454"/>
      <c r="D133" s="454"/>
      <c r="E133" s="454"/>
      <c r="F133" s="454"/>
      <c r="G133" s="454"/>
      <c r="H133" s="391"/>
      <c r="I133" s="391"/>
      <c r="J133" s="391"/>
    </row>
    <row r="134" spans="3:10" ht="12.75">
      <c r="C134" s="454"/>
      <c r="D134" s="454"/>
      <c r="E134" s="454"/>
      <c r="F134" s="454"/>
      <c r="G134" s="454"/>
      <c r="H134" s="391"/>
      <c r="I134" s="391"/>
      <c r="J134" s="391"/>
    </row>
    <row r="135" spans="3:10" ht="12.75">
      <c r="C135" s="314"/>
      <c r="D135" s="314"/>
      <c r="E135" s="314"/>
      <c r="F135" s="314"/>
      <c r="G135" s="314"/>
      <c r="H135" s="391"/>
      <c r="I135" s="391"/>
      <c r="J135" s="391"/>
    </row>
    <row r="136" spans="3:10" ht="12.75">
      <c r="C136" s="314"/>
      <c r="D136" s="314"/>
      <c r="E136" s="314"/>
      <c r="F136" s="314"/>
      <c r="G136" s="314"/>
      <c r="H136" s="391"/>
      <c r="I136" s="391"/>
      <c r="J136" s="391"/>
    </row>
    <row r="137" spans="3:7" ht="12.75">
      <c r="C137" s="314"/>
      <c r="D137" s="314"/>
      <c r="E137" s="314"/>
      <c r="F137" s="314"/>
      <c r="G137" s="314"/>
    </row>
    <row r="138" spans="3:7" ht="12.75">
      <c r="C138" s="314"/>
      <c r="D138" s="314"/>
      <c r="E138" s="314"/>
      <c r="F138" s="314"/>
      <c r="G138" s="314"/>
    </row>
    <row r="139" spans="3:7" ht="12.75">
      <c r="C139" s="314"/>
      <c r="D139" s="314"/>
      <c r="E139" s="314"/>
      <c r="F139" s="314"/>
      <c r="G139" s="314"/>
    </row>
    <row r="140" spans="6:7" ht="12.75">
      <c r="F140" s="139"/>
      <c r="G140" s="142"/>
    </row>
    <row r="141" spans="6:7" ht="12.75">
      <c r="F141" s="139"/>
      <c r="G141" s="142"/>
    </row>
    <row r="142" spans="6:7" ht="12.75">
      <c r="F142" s="139"/>
      <c r="G142" s="142"/>
    </row>
    <row r="143" spans="6:7" ht="12.75">
      <c r="F143" s="139"/>
      <c r="G143" s="142"/>
    </row>
    <row r="144" spans="6:7" ht="12.75">
      <c r="F144" s="139"/>
      <c r="G144" s="142"/>
    </row>
    <row r="145" spans="6:7" ht="12.75">
      <c r="F145" s="139"/>
      <c r="G145" s="142"/>
    </row>
    <row r="146" spans="6:7" ht="12.75">
      <c r="F146" s="139"/>
      <c r="G146" s="142"/>
    </row>
    <row r="147" spans="6:7" ht="12.75">
      <c r="F147" s="139"/>
      <c r="G147" s="142"/>
    </row>
    <row r="148" spans="6:7" ht="12.75">
      <c r="F148" s="139"/>
      <c r="G148" s="142"/>
    </row>
    <row r="149" spans="6:7" ht="12.75">
      <c r="F149" s="139"/>
      <c r="G149" s="142"/>
    </row>
    <row r="150" spans="6:7" ht="12.75">
      <c r="F150" s="139"/>
      <c r="G150" s="142"/>
    </row>
    <row r="151" spans="6:7" ht="12.75">
      <c r="F151" s="139"/>
      <c r="G151" s="142"/>
    </row>
    <row r="152" spans="6:7" ht="12.75">
      <c r="F152" s="139"/>
      <c r="G152" s="142"/>
    </row>
    <row r="153" spans="6:7" ht="12.75">
      <c r="F153" s="139"/>
      <c r="G153" s="142"/>
    </row>
    <row r="154" spans="6:7" ht="12.75">
      <c r="F154" s="139"/>
      <c r="G154" s="142"/>
    </row>
    <row r="155" spans="6:7" ht="12.75">
      <c r="F155" s="139"/>
      <c r="G155" s="142"/>
    </row>
    <row r="156" spans="6:7" ht="12.75">
      <c r="F156" s="139"/>
      <c r="G156" s="142"/>
    </row>
    <row r="157" spans="6:7" ht="12.75">
      <c r="F157" s="139"/>
      <c r="G157" s="142"/>
    </row>
    <row r="158" spans="6:7" ht="12.75">
      <c r="F158" s="139"/>
      <c r="G158" s="142"/>
    </row>
    <row r="159" spans="6:7" ht="12.75">
      <c r="F159" s="139"/>
      <c r="G159" s="142"/>
    </row>
    <row r="160" spans="6:7" ht="12.75">
      <c r="F160" s="139"/>
      <c r="G160" s="142"/>
    </row>
    <row r="161" spans="6:7" ht="12.75">
      <c r="F161" s="139"/>
      <c r="G161" s="142"/>
    </row>
    <row r="162" spans="6:7" ht="12.75">
      <c r="F162" s="139"/>
      <c r="G162" s="142"/>
    </row>
    <row r="163" spans="6:7" ht="12.75">
      <c r="F163" s="139"/>
      <c r="G163" s="142"/>
    </row>
    <row r="164" spans="6:7" ht="12.75">
      <c r="F164" s="139"/>
      <c r="G164" s="142"/>
    </row>
    <row r="165" spans="6:7" ht="12.75">
      <c r="F165" s="139"/>
      <c r="G165" s="142"/>
    </row>
    <row r="166" spans="6:7" ht="12.75">
      <c r="F166" s="139"/>
      <c r="G166" s="142"/>
    </row>
    <row r="167" spans="6:7" ht="12.75">
      <c r="F167" s="139"/>
      <c r="G167" s="142"/>
    </row>
    <row r="168" spans="6:7" ht="12.75">
      <c r="F168" s="139"/>
      <c r="G168" s="142"/>
    </row>
    <row r="169" spans="6:7" ht="12.75">
      <c r="F169" s="139"/>
      <c r="G169" s="142"/>
    </row>
    <row r="170" spans="6:7" ht="12.75">
      <c r="F170" s="139"/>
      <c r="G170" s="142"/>
    </row>
    <row r="171" spans="6:7" ht="12.75">
      <c r="F171" s="139"/>
      <c r="G171" s="142"/>
    </row>
    <row r="172" spans="6:7" ht="12.75">
      <c r="F172" s="139"/>
      <c r="G172" s="142"/>
    </row>
    <row r="173" spans="6:7" ht="12.75">
      <c r="F173" s="139"/>
      <c r="G173" s="142"/>
    </row>
    <row r="174" spans="6:7" ht="12.75">
      <c r="F174" s="139"/>
      <c r="G174" s="142"/>
    </row>
    <row r="175" spans="6:7" ht="12.75">
      <c r="F175" s="139"/>
      <c r="G175" s="142"/>
    </row>
    <row r="176" spans="6:7" ht="12.75">
      <c r="F176" s="139"/>
      <c r="G176" s="142"/>
    </row>
    <row r="177" spans="6:7" ht="12.75">
      <c r="F177" s="139"/>
      <c r="G177" s="142"/>
    </row>
    <row r="178" spans="6:7" ht="12.75">
      <c r="F178" s="139"/>
      <c r="G178" s="142"/>
    </row>
    <row r="179" spans="6:7" ht="12.75">
      <c r="F179" s="139"/>
      <c r="G179" s="142"/>
    </row>
    <row r="180" spans="6:7" ht="12.75">
      <c r="F180" s="139"/>
      <c r="G180" s="142"/>
    </row>
    <row r="181" spans="6:7" ht="12.75">
      <c r="F181" s="139"/>
      <c r="G181" s="142"/>
    </row>
    <row r="182" spans="6:7" ht="12.75">
      <c r="F182" s="139"/>
      <c r="G182" s="142"/>
    </row>
  </sheetData>
  <sheetProtection password="E637" sheet="1" formatCells="0" formatColumns="0" formatRows="0" selectLockedCells="1"/>
  <mergeCells count="1">
    <mergeCell ref="C126:G134"/>
  </mergeCells>
  <printOptions/>
  <pageMargins left="0.7" right="0.7" top="0.75" bottom="0.75" header="0.3" footer="0.3"/>
  <pageSetup horizontalDpi="1200" verticalDpi="1200" orientation="portrait" paperSize="9" scale="87" r:id="rId1"/>
  <rowBreaks count="3" manualBreakCount="3">
    <brk id="32" max="255" man="1"/>
    <brk id="80" max="6" man="1"/>
    <brk id="118" max="6" man="1"/>
  </rowBreaks>
</worksheet>
</file>

<file path=xl/worksheets/sheet8.xml><?xml version="1.0" encoding="utf-8"?>
<worksheet xmlns="http://schemas.openxmlformats.org/spreadsheetml/2006/main" xmlns:r="http://schemas.openxmlformats.org/officeDocument/2006/relationships">
  <dimension ref="A1:G24"/>
  <sheetViews>
    <sheetView zoomScalePageLayoutView="0" workbookViewId="0" topLeftCell="B13">
      <selection activeCell="F6" sqref="F6"/>
    </sheetView>
  </sheetViews>
  <sheetFormatPr defaultColWidth="9.00390625" defaultRowHeight="12.75"/>
  <cols>
    <col min="1" max="1" width="3.75390625" style="0" customWidth="1"/>
    <col min="2" max="2" width="4.125" style="0" customWidth="1"/>
    <col min="3" max="3" width="44.875" style="0" customWidth="1"/>
    <col min="7" max="7" width="15.125" style="0" customWidth="1"/>
  </cols>
  <sheetData>
    <row r="1" spans="1:7" ht="12.75">
      <c r="A1" s="162"/>
      <c r="B1" s="163"/>
      <c r="C1" s="163" t="s">
        <v>492</v>
      </c>
      <c r="D1" s="163"/>
      <c r="E1" s="163"/>
      <c r="F1" s="163"/>
      <c r="G1" s="174"/>
    </row>
    <row r="2" spans="1:7" ht="12.75">
      <c r="A2" s="163"/>
      <c r="B2" s="164"/>
      <c r="C2" s="165"/>
      <c r="D2" s="165"/>
      <c r="E2" s="166"/>
      <c r="F2" s="167"/>
      <c r="G2" s="175"/>
    </row>
    <row r="3" spans="1:7" ht="12.75">
      <c r="A3" s="168"/>
      <c r="B3" s="169" t="s">
        <v>427</v>
      </c>
      <c r="C3" s="170" t="s">
        <v>493</v>
      </c>
      <c r="D3" s="170"/>
      <c r="E3" s="171"/>
      <c r="F3" s="166"/>
      <c r="G3" s="174"/>
    </row>
    <row r="4" spans="1:7" ht="25.5">
      <c r="A4" s="168"/>
      <c r="B4" s="164"/>
      <c r="C4" s="170"/>
      <c r="D4" s="172" t="s">
        <v>429</v>
      </c>
      <c r="E4" s="173" t="s">
        <v>430</v>
      </c>
      <c r="F4" s="172" t="s">
        <v>431</v>
      </c>
      <c r="G4" s="176" t="s">
        <v>432</v>
      </c>
    </row>
    <row r="5" spans="1:7" ht="12.75">
      <c r="A5" s="168"/>
      <c r="B5" s="164"/>
      <c r="C5" s="170"/>
      <c r="D5" s="172"/>
      <c r="E5" s="173"/>
      <c r="F5" s="172"/>
      <c r="G5" s="176"/>
    </row>
    <row r="6" spans="1:7" ht="76.5">
      <c r="A6" s="312"/>
      <c r="B6" s="313" t="s">
        <v>433</v>
      </c>
      <c r="C6" s="314" t="s">
        <v>874</v>
      </c>
      <c r="D6" s="319" t="s">
        <v>434</v>
      </c>
      <c r="E6" s="320">
        <v>1</v>
      </c>
      <c r="F6" s="401"/>
      <c r="G6" s="326">
        <f>ROUND(ROUND(E6,2)*ROUND(F6,2),2)</f>
        <v>0</v>
      </c>
    </row>
    <row r="7" spans="1:7" ht="12.75">
      <c r="A7" s="312"/>
      <c r="B7" s="311"/>
      <c r="C7" s="316"/>
      <c r="D7" s="317"/>
      <c r="E7" s="318"/>
      <c r="F7" s="317"/>
      <c r="G7" s="326"/>
    </row>
    <row r="8" spans="1:7" ht="25.5">
      <c r="A8" s="312"/>
      <c r="B8" s="313" t="s">
        <v>435</v>
      </c>
      <c r="C8" s="314" t="s">
        <v>875</v>
      </c>
      <c r="D8" s="319" t="s">
        <v>434</v>
      </c>
      <c r="E8" s="320">
        <v>1</v>
      </c>
      <c r="F8" s="401"/>
      <c r="G8" s="326">
        <f aca="true" t="shared" si="0" ref="G8:G22">ROUND(ROUND(E8,2)*ROUND(F8,2),2)</f>
        <v>0</v>
      </c>
    </row>
    <row r="9" spans="1:7" ht="12.75">
      <c r="A9" s="312"/>
      <c r="B9" s="313"/>
      <c r="C9" s="314"/>
      <c r="D9" s="319"/>
      <c r="E9" s="320"/>
      <c r="F9" s="315"/>
      <c r="G9" s="326"/>
    </row>
    <row r="10" spans="1:7" ht="12.75">
      <c r="A10" s="312"/>
      <c r="B10" s="313" t="s">
        <v>436</v>
      </c>
      <c r="C10" s="314" t="s">
        <v>446</v>
      </c>
      <c r="D10" s="319" t="s">
        <v>438</v>
      </c>
      <c r="E10" s="320">
        <v>98</v>
      </c>
      <c r="F10" s="401"/>
      <c r="G10" s="326">
        <f t="shared" si="0"/>
        <v>0</v>
      </c>
    </row>
    <row r="11" spans="1:7" ht="12.75">
      <c r="A11" s="312"/>
      <c r="B11" s="313"/>
      <c r="C11" s="314"/>
      <c r="D11" s="319"/>
      <c r="E11" s="320"/>
      <c r="F11" s="315"/>
      <c r="G11" s="326"/>
    </row>
    <row r="12" spans="1:7" ht="25.5">
      <c r="A12" s="312"/>
      <c r="B12" s="313" t="s">
        <v>439</v>
      </c>
      <c r="C12" s="314" t="s">
        <v>448</v>
      </c>
      <c r="D12" s="319" t="s">
        <v>438</v>
      </c>
      <c r="E12" s="320">
        <v>98</v>
      </c>
      <c r="F12" s="401"/>
      <c r="G12" s="326">
        <f t="shared" si="0"/>
        <v>0</v>
      </c>
    </row>
    <row r="13" spans="1:7" ht="12.75">
      <c r="A13" s="312"/>
      <c r="B13" s="313"/>
      <c r="C13" s="314"/>
      <c r="D13" s="319"/>
      <c r="E13" s="320"/>
      <c r="F13" s="315"/>
      <c r="G13" s="326"/>
    </row>
    <row r="14" spans="1:7" ht="12.75">
      <c r="A14" s="312"/>
      <c r="B14" s="313" t="s">
        <v>441</v>
      </c>
      <c r="C14" s="314" t="s">
        <v>494</v>
      </c>
      <c r="D14" s="319" t="s">
        <v>434</v>
      </c>
      <c r="E14" s="320">
        <v>6</v>
      </c>
      <c r="F14" s="401"/>
      <c r="G14" s="326">
        <f t="shared" si="0"/>
        <v>0</v>
      </c>
    </row>
    <row r="15" spans="1:7" ht="12.75">
      <c r="A15" s="312"/>
      <c r="B15" s="313"/>
      <c r="C15" s="314"/>
      <c r="D15" s="319"/>
      <c r="E15" s="320"/>
      <c r="F15" s="315"/>
      <c r="G15" s="326"/>
    </row>
    <row r="16" spans="1:7" ht="38.25">
      <c r="A16" s="312"/>
      <c r="B16" s="313" t="s">
        <v>443</v>
      </c>
      <c r="C16" s="314" t="s">
        <v>495</v>
      </c>
      <c r="D16" s="319" t="s">
        <v>434</v>
      </c>
      <c r="E16" s="320">
        <v>1</v>
      </c>
      <c r="F16" s="401"/>
      <c r="G16" s="326">
        <f t="shared" si="0"/>
        <v>0</v>
      </c>
    </row>
    <row r="17" spans="2:7" ht="12.75">
      <c r="B17" s="313"/>
      <c r="C17" s="314"/>
      <c r="D17" s="319"/>
      <c r="E17" s="320"/>
      <c r="F17" s="315"/>
      <c r="G17" s="326"/>
    </row>
    <row r="18" spans="2:7" ht="12.75">
      <c r="B18" s="313" t="s">
        <v>445</v>
      </c>
      <c r="C18" s="314" t="s">
        <v>472</v>
      </c>
      <c r="D18" s="319" t="s">
        <v>473</v>
      </c>
      <c r="E18" s="320">
        <v>10</v>
      </c>
      <c r="F18" s="315">
        <v>57</v>
      </c>
      <c r="G18" s="326">
        <f t="shared" si="0"/>
        <v>570</v>
      </c>
    </row>
    <row r="19" spans="2:7" ht="12.75">
      <c r="B19" s="313"/>
      <c r="C19" s="314"/>
      <c r="D19" s="319"/>
      <c r="E19" s="320"/>
      <c r="F19" s="315"/>
      <c r="G19" s="326"/>
    </row>
    <row r="20" spans="2:7" ht="93" customHeight="1">
      <c r="B20" s="313" t="s">
        <v>447</v>
      </c>
      <c r="C20" s="393" t="s">
        <v>876</v>
      </c>
      <c r="D20" s="319" t="s">
        <v>438</v>
      </c>
      <c r="E20" s="320">
        <v>48</v>
      </c>
      <c r="F20" s="401"/>
      <c r="G20" s="326">
        <f t="shared" si="0"/>
        <v>0</v>
      </c>
    </row>
    <row r="21" spans="2:7" ht="12.75">
      <c r="B21" s="313"/>
      <c r="C21" s="314"/>
      <c r="D21" s="319"/>
      <c r="E21" s="320"/>
      <c r="F21" s="315"/>
      <c r="G21" s="326"/>
    </row>
    <row r="22" spans="2:7" ht="102">
      <c r="B22" s="313" t="s">
        <v>449</v>
      </c>
      <c r="C22" s="393" t="s">
        <v>877</v>
      </c>
      <c r="D22" s="319" t="s">
        <v>438</v>
      </c>
      <c r="E22" s="320">
        <v>50</v>
      </c>
      <c r="F22" s="401"/>
      <c r="G22" s="326">
        <f t="shared" si="0"/>
        <v>0</v>
      </c>
    </row>
    <row r="23" spans="2:7" ht="13.5" thickBot="1">
      <c r="B23" s="313"/>
      <c r="C23" s="314"/>
      <c r="D23" s="319"/>
      <c r="E23" s="320"/>
      <c r="F23" s="315"/>
      <c r="G23" s="326"/>
    </row>
    <row r="24" spans="2:7" ht="13.5" thickBot="1">
      <c r="B24" s="321"/>
      <c r="C24" s="322" t="s">
        <v>335</v>
      </c>
      <c r="D24" s="323"/>
      <c r="E24" s="324"/>
      <c r="F24" s="325"/>
      <c r="G24" s="310">
        <f>SUM(G6:G22)</f>
        <v>570</v>
      </c>
    </row>
  </sheetData>
  <sheetProtection password="E637" sheet="1" formatCells="0" formatColumns="0" formatRows="0" selectLockedCells="1"/>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58"/>
  <sheetViews>
    <sheetView zoomScalePageLayoutView="0" workbookViewId="0" topLeftCell="A1">
      <selection activeCell="E23" sqref="E23"/>
    </sheetView>
  </sheetViews>
  <sheetFormatPr defaultColWidth="9.00390625" defaultRowHeight="12.75"/>
  <cols>
    <col min="1" max="1" width="3.625" style="0" customWidth="1"/>
    <col min="2" max="2" width="1.875" style="0" customWidth="1"/>
    <col min="3" max="3" width="34.375" style="0" customWidth="1"/>
    <col min="5" max="5" width="13.00390625" style="0" customWidth="1"/>
    <col min="6" max="6" width="15.375" style="0" customWidth="1"/>
  </cols>
  <sheetData>
    <row r="1" spans="1:6" ht="12.75">
      <c r="A1" s="147"/>
      <c r="B1" s="1"/>
      <c r="C1" s="1" t="s">
        <v>478</v>
      </c>
      <c r="D1" s="1"/>
      <c r="E1" s="148"/>
      <c r="F1" s="149"/>
    </row>
    <row r="2" spans="1:6" ht="12.75">
      <c r="A2" s="1"/>
      <c r="B2" s="1"/>
      <c r="C2" s="1"/>
      <c r="D2" s="1"/>
      <c r="E2" s="148"/>
      <c r="F2" s="149"/>
    </row>
    <row r="3" spans="1:6" ht="12.75">
      <c r="A3" s="147"/>
      <c r="B3" s="1"/>
      <c r="C3" s="1" t="s">
        <v>479</v>
      </c>
      <c r="D3" s="147"/>
      <c r="E3" s="148"/>
      <c r="F3" s="150"/>
    </row>
    <row r="4" spans="1:6" ht="12.75">
      <c r="A4" s="151"/>
      <c r="B4" s="152"/>
      <c r="C4" s="153"/>
      <c r="D4" s="151"/>
      <c r="E4" s="154"/>
      <c r="F4" s="155"/>
    </row>
    <row r="5" spans="1:6" ht="43.5" customHeight="1">
      <c r="A5" s="156">
        <v>1</v>
      </c>
      <c r="B5" s="152"/>
      <c r="C5" s="394" t="s">
        <v>905</v>
      </c>
      <c r="D5" s="404"/>
      <c r="E5" s="154"/>
      <c r="F5" s="155"/>
    </row>
    <row r="6" spans="1:6" ht="12.75">
      <c r="A6" s="151"/>
      <c r="B6" s="152"/>
      <c r="C6" s="152"/>
      <c r="D6" s="151"/>
      <c r="E6" s="154"/>
      <c r="F6" s="155"/>
    </row>
    <row r="7" spans="1:6" ht="12.75">
      <c r="A7" s="151"/>
      <c r="B7" s="152"/>
      <c r="C7" s="152" t="s">
        <v>438</v>
      </c>
      <c r="D7" s="151">
        <v>1780</v>
      </c>
      <c r="E7" s="406"/>
      <c r="F7" s="155">
        <f>ROUND(ROUND(D7,2)*ROUND(E7,2),2)</f>
        <v>0</v>
      </c>
    </row>
    <row r="8" spans="1:6" ht="12.75">
      <c r="A8" s="151"/>
      <c r="B8" s="152"/>
      <c r="C8" s="152"/>
      <c r="D8" s="151"/>
      <c r="E8" s="154"/>
      <c r="F8" s="155"/>
    </row>
    <row r="9" spans="1:6" ht="51">
      <c r="A9" s="156">
        <v>2</v>
      </c>
      <c r="B9" s="152"/>
      <c r="C9" s="157" t="s">
        <v>480</v>
      </c>
      <c r="D9" s="404"/>
      <c r="E9" s="154"/>
      <c r="F9" s="155"/>
    </row>
    <row r="10" spans="1:6" ht="12.75">
      <c r="A10" s="151"/>
      <c r="B10" s="152"/>
      <c r="C10" s="152"/>
      <c r="D10" s="151"/>
      <c r="E10" s="154"/>
      <c r="F10" s="155"/>
    </row>
    <row r="11" spans="1:6" ht="12.75">
      <c r="A11" s="151"/>
      <c r="B11" s="152"/>
      <c r="C11" s="152" t="s">
        <v>438</v>
      </c>
      <c r="D11" s="151">
        <v>1780</v>
      </c>
      <c r="E11" s="406"/>
      <c r="F11" s="155">
        <f>ROUND(ROUND(D11,2)*ROUND(E11,2),2)</f>
        <v>0</v>
      </c>
    </row>
    <row r="12" spans="1:6" ht="12.75">
      <c r="A12" s="151"/>
      <c r="B12" s="152"/>
      <c r="C12" s="152"/>
      <c r="D12" s="151"/>
      <c r="E12" s="154"/>
      <c r="F12" s="155"/>
    </row>
    <row r="13" spans="1:6" ht="102">
      <c r="A13" s="156">
        <v>3</v>
      </c>
      <c r="B13" s="152"/>
      <c r="C13" s="157" t="s">
        <v>481</v>
      </c>
      <c r="D13" s="86"/>
      <c r="E13" s="154"/>
      <c r="F13" s="155"/>
    </row>
    <row r="14" spans="1:6" ht="12.75">
      <c r="A14" s="151"/>
      <c r="B14" s="152"/>
      <c r="C14" s="152"/>
      <c r="D14" s="151"/>
      <c r="E14" s="154"/>
      <c r="F14" s="155"/>
    </row>
    <row r="15" spans="1:6" ht="12.75">
      <c r="A15" s="151"/>
      <c r="B15" s="152"/>
      <c r="C15" s="152" t="s">
        <v>438</v>
      </c>
      <c r="D15" s="151">
        <v>389</v>
      </c>
      <c r="E15" s="406"/>
      <c r="F15" s="155">
        <f>ROUND(ROUND(D15,2)*ROUND(E15,2),2)</f>
        <v>0</v>
      </c>
    </row>
    <row r="16" spans="1:6" ht="12.75">
      <c r="A16" s="151"/>
      <c r="B16" s="152"/>
      <c r="C16" s="152"/>
      <c r="D16" s="151"/>
      <c r="E16" s="154"/>
      <c r="F16" s="155"/>
    </row>
    <row r="17" spans="1:6" ht="114.75">
      <c r="A17" s="156">
        <v>4</v>
      </c>
      <c r="B17" s="152"/>
      <c r="C17" s="157" t="s">
        <v>482</v>
      </c>
      <c r="D17" s="405"/>
      <c r="E17" s="154"/>
      <c r="F17" s="155"/>
    </row>
    <row r="18" spans="1:6" ht="12.75">
      <c r="A18" s="151"/>
      <c r="B18" s="152"/>
      <c r="C18" s="152"/>
      <c r="D18" s="151"/>
      <c r="E18" s="154"/>
      <c r="F18" s="155"/>
    </row>
    <row r="19" spans="1:6" ht="12.75">
      <c r="A19" s="151"/>
      <c r="B19" s="152"/>
      <c r="C19" s="152" t="s">
        <v>438</v>
      </c>
      <c r="D19" s="151">
        <v>389</v>
      </c>
      <c r="E19" s="406"/>
      <c r="F19" s="155">
        <f>ROUND(ROUND(D19,2)*ROUND(E19,2),2)</f>
        <v>0</v>
      </c>
    </row>
    <row r="20" spans="1:6" ht="12.75">
      <c r="A20" s="151"/>
      <c r="B20" s="152"/>
      <c r="C20" s="152"/>
      <c r="D20" s="151"/>
      <c r="E20" s="154"/>
      <c r="F20" s="155"/>
    </row>
    <row r="21" spans="1:6" ht="140.25">
      <c r="A21" s="156">
        <v>5</v>
      </c>
      <c r="B21" s="152"/>
      <c r="C21" s="157" t="s">
        <v>483</v>
      </c>
      <c r="D21" s="86"/>
      <c r="E21" s="154"/>
      <c r="F21" s="155"/>
    </row>
    <row r="22" spans="1:6" ht="12.75">
      <c r="A22" s="151"/>
      <c r="B22" s="152"/>
      <c r="C22" s="152"/>
      <c r="D22" s="151"/>
      <c r="E22" s="154"/>
      <c r="F22" s="155"/>
    </row>
    <row r="23" spans="1:6" ht="12.75">
      <c r="A23" s="151"/>
      <c r="B23" s="152"/>
      <c r="C23" s="152" t="s">
        <v>438</v>
      </c>
      <c r="D23" s="151">
        <v>160</v>
      </c>
      <c r="E23" s="406"/>
      <c r="F23" s="155">
        <f>ROUND(ROUND(D23,2)*ROUND(E23,2),2)</f>
        <v>0</v>
      </c>
    </row>
    <row r="24" spans="1:6" ht="12.75">
      <c r="A24" s="151"/>
      <c r="B24" s="152"/>
      <c r="C24" s="152"/>
      <c r="D24" s="151"/>
      <c r="E24" s="154"/>
      <c r="F24" s="155"/>
    </row>
    <row r="25" spans="1:6" ht="114.75">
      <c r="A25" s="156">
        <v>6</v>
      </c>
      <c r="B25" s="152"/>
      <c r="C25" s="157" t="s">
        <v>484</v>
      </c>
      <c r="D25" s="86"/>
      <c r="E25" s="154"/>
      <c r="F25" s="155"/>
    </row>
    <row r="26" spans="1:6" ht="12.75">
      <c r="A26" s="151"/>
      <c r="B26" s="152"/>
      <c r="C26" s="152"/>
      <c r="D26" s="151"/>
      <c r="E26" s="154"/>
      <c r="F26" s="155"/>
    </row>
    <row r="27" spans="1:6" ht="12.75">
      <c r="A27" s="151"/>
      <c r="B27" s="152"/>
      <c r="C27" s="152" t="s">
        <v>438</v>
      </c>
      <c r="D27" s="151">
        <v>600</v>
      </c>
      <c r="E27" s="406"/>
      <c r="F27" s="155">
        <f>ROUND(ROUND(D27,2)*ROUND(E27,2),2)</f>
        <v>0</v>
      </c>
    </row>
    <row r="28" spans="1:6" ht="12.75">
      <c r="A28" s="151"/>
      <c r="B28" s="152"/>
      <c r="C28" s="152"/>
      <c r="D28" s="151"/>
      <c r="E28" s="154"/>
      <c r="F28" s="155"/>
    </row>
    <row r="29" spans="1:6" ht="127.5">
      <c r="A29" s="156">
        <v>7</v>
      </c>
      <c r="B29" s="152"/>
      <c r="C29" s="157" t="s">
        <v>485</v>
      </c>
      <c r="D29" s="405"/>
      <c r="E29" s="154"/>
      <c r="F29" s="155"/>
    </row>
    <row r="30" spans="1:6" ht="12.75">
      <c r="A30" s="151"/>
      <c r="B30" s="152"/>
      <c r="C30" s="152"/>
      <c r="D30" s="151"/>
      <c r="E30" s="154"/>
      <c r="F30" s="155"/>
    </row>
    <row r="31" spans="1:6" ht="12.75">
      <c r="A31" s="151"/>
      <c r="B31" s="152"/>
      <c r="C31" s="152" t="s">
        <v>438</v>
      </c>
      <c r="D31" s="151">
        <v>40</v>
      </c>
      <c r="E31" s="406"/>
      <c r="F31" s="155">
        <f>ROUND(ROUND(D31,2)*ROUND(E31,2),2)</f>
        <v>0</v>
      </c>
    </row>
    <row r="32" spans="1:6" ht="12.75">
      <c r="A32" s="151"/>
      <c r="B32" s="152"/>
      <c r="C32" s="152"/>
      <c r="D32" s="151"/>
      <c r="E32" s="154"/>
      <c r="F32" s="155"/>
    </row>
    <row r="33" spans="1:6" ht="127.5">
      <c r="A33" s="156">
        <v>8</v>
      </c>
      <c r="B33" s="152"/>
      <c r="C33" s="157" t="s">
        <v>486</v>
      </c>
      <c r="D33" s="405"/>
      <c r="E33" s="154"/>
      <c r="F33" s="155"/>
    </row>
    <row r="34" spans="1:6" ht="12.75">
      <c r="A34" s="151"/>
      <c r="B34" s="152"/>
      <c r="C34" s="152"/>
      <c r="D34" s="151"/>
      <c r="E34" s="154"/>
      <c r="F34" s="155"/>
    </row>
    <row r="35" spans="1:6" ht="12.75">
      <c r="A35" s="151"/>
      <c r="B35" s="152"/>
      <c r="C35" s="152" t="s">
        <v>438</v>
      </c>
      <c r="D35" s="151">
        <v>591</v>
      </c>
      <c r="E35" s="406"/>
      <c r="F35" s="155">
        <f>ROUND(ROUND(D35,2)*ROUND(E35,2),2)</f>
        <v>0</v>
      </c>
    </row>
    <row r="36" spans="1:6" ht="12.75">
      <c r="A36" s="151"/>
      <c r="B36" s="152"/>
      <c r="C36" s="152"/>
      <c r="D36" s="151"/>
      <c r="E36" s="154"/>
      <c r="F36" s="155"/>
    </row>
    <row r="37" spans="1:6" ht="38.25">
      <c r="A37" s="156">
        <v>9</v>
      </c>
      <c r="B37" s="152"/>
      <c r="C37" s="157" t="s">
        <v>487</v>
      </c>
      <c r="D37" s="86"/>
      <c r="E37" s="154"/>
      <c r="F37" s="155"/>
    </row>
    <row r="38" spans="1:6" ht="12.75">
      <c r="A38" s="151"/>
      <c r="B38" s="152"/>
      <c r="C38" s="152"/>
      <c r="D38" s="151"/>
      <c r="E38" s="154"/>
      <c r="F38" s="155"/>
    </row>
    <row r="39" spans="1:6" ht="12.75">
      <c r="A39" s="151"/>
      <c r="B39" s="152"/>
      <c r="C39" s="152" t="s">
        <v>28</v>
      </c>
      <c r="D39" s="151">
        <v>108</v>
      </c>
      <c r="E39" s="406"/>
      <c r="F39" s="155">
        <f>ROUND(ROUND(D39,2)*ROUND(E39,2),2)</f>
        <v>0</v>
      </c>
    </row>
    <row r="40" spans="1:6" ht="12.75">
      <c r="A40" s="151"/>
      <c r="B40" s="152"/>
      <c r="C40" s="152"/>
      <c r="D40" s="151"/>
      <c r="E40" s="154"/>
      <c r="F40" s="155"/>
    </row>
    <row r="41" spans="1:6" ht="38.25">
      <c r="A41" s="156">
        <v>10</v>
      </c>
      <c r="B41" s="152"/>
      <c r="C41" s="157" t="s">
        <v>488</v>
      </c>
      <c r="D41" s="86"/>
      <c r="E41" s="154"/>
      <c r="F41" s="155"/>
    </row>
    <row r="42" spans="1:6" ht="12.75">
      <c r="A42" s="151"/>
      <c r="B42" s="152"/>
      <c r="C42" s="152"/>
      <c r="D42" s="151"/>
      <c r="E42" s="154"/>
      <c r="F42" s="155"/>
    </row>
    <row r="43" spans="1:6" ht="12.75">
      <c r="A43" s="151"/>
      <c r="B43" s="152"/>
      <c r="C43" s="152" t="s">
        <v>438</v>
      </c>
      <c r="D43" s="151">
        <v>1780</v>
      </c>
      <c r="E43" s="406"/>
      <c r="F43" s="155">
        <f>ROUND(ROUND(D43,2)*ROUND(E43,2),2)</f>
        <v>0</v>
      </c>
    </row>
    <row r="44" spans="1:6" ht="12.75">
      <c r="A44" s="151"/>
      <c r="B44" s="152"/>
      <c r="C44" s="152"/>
      <c r="D44" s="151"/>
      <c r="E44" s="154"/>
      <c r="F44" s="155"/>
    </row>
    <row r="45" spans="1:6" ht="96" customHeight="1">
      <c r="A45" s="156">
        <v>11</v>
      </c>
      <c r="B45" s="152"/>
      <c r="C45" s="157" t="s">
        <v>489</v>
      </c>
      <c r="D45" s="86"/>
      <c r="E45" s="154"/>
      <c r="F45" s="155"/>
    </row>
    <row r="46" spans="1:6" ht="12.75">
      <c r="A46" s="151"/>
      <c r="B46" s="152"/>
      <c r="C46" s="152"/>
      <c r="D46" s="151"/>
      <c r="E46" s="154"/>
      <c r="F46" s="155"/>
    </row>
    <row r="47" spans="1:6" ht="12.75">
      <c r="A47" s="151"/>
      <c r="B47" s="152"/>
      <c r="C47" s="152" t="s">
        <v>28</v>
      </c>
      <c r="D47" s="151">
        <v>20</v>
      </c>
      <c r="E47" s="406"/>
      <c r="F47" s="155">
        <f>ROUND(ROUND(D47,2)*ROUND(E47,2),2)</f>
        <v>0</v>
      </c>
    </row>
    <row r="48" spans="1:6" ht="12.75">
      <c r="A48" s="151"/>
      <c r="B48" s="152"/>
      <c r="C48" s="152"/>
      <c r="D48" s="151"/>
      <c r="E48" s="154"/>
      <c r="F48" s="155"/>
    </row>
    <row r="49" spans="1:6" ht="25.5">
      <c r="A49" s="156">
        <v>12</v>
      </c>
      <c r="B49" s="152"/>
      <c r="C49" s="157" t="s">
        <v>491</v>
      </c>
      <c r="D49" s="86"/>
      <c r="E49" s="154"/>
      <c r="F49" s="155"/>
    </row>
    <row r="50" spans="1:6" ht="12.75">
      <c r="A50" s="151"/>
      <c r="B50" s="152"/>
      <c r="C50" s="152"/>
      <c r="D50" s="151"/>
      <c r="E50" s="154"/>
      <c r="F50" s="155"/>
    </row>
    <row r="51" spans="1:6" ht="12.75">
      <c r="A51" s="151"/>
      <c r="B51" s="152"/>
      <c r="C51" s="152" t="s">
        <v>438</v>
      </c>
      <c r="D51" s="151">
        <v>1780</v>
      </c>
      <c r="E51" s="406"/>
      <c r="F51" s="155">
        <f>ROUND(ROUND(D51,2)*ROUND(E51,2),2)</f>
        <v>0</v>
      </c>
    </row>
    <row r="52" spans="1:6" ht="12.75">
      <c r="A52" s="151"/>
      <c r="B52" s="152"/>
      <c r="C52" s="152"/>
      <c r="D52" s="151"/>
      <c r="E52" s="154"/>
      <c r="F52" s="155"/>
    </row>
    <row r="53" spans="1:6" ht="12.75">
      <c r="A53" s="156">
        <v>13</v>
      </c>
      <c r="B53" s="152"/>
      <c r="C53" s="157" t="s">
        <v>17</v>
      </c>
      <c r="D53" s="86"/>
      <c r="E53" s="154"/>
      <c r="F53" s="155"/>
    </row>
    <row r="54" spans="1:6" ht="12.75">
      <c r="A54" s="151"/>
      <c r="B54" s="152"/>
      <c r="C54" s="152"/>
      <c r="D54" s="151"/>
      <c r="E54" s="154"/>
      <c r="F54" s="155"/>
    </row>
    <row r="55" spans="1:6" ht="12.75">
      <c r="A55" s="151"/>
      <c r="B55" s="152"/>
      <c r="C55" s="152" t="s">
        <v>490</v>
      </c>
      <c r="D55" s="151">
        <v>30</v>
      </c>
      <c r="E55" s="154">
        <v>57</v>
      </c>
      <c r="F55" s="155">
        <f>ROUND(ROUND(D55,2)*ROUND(E55,2),2)</f>
        <v>1710</v>
      </c>
    </row>
    <row r="56" spans="1:6" ht="13.5" thickBot="1">
      <c r="A56" s="151"/>
      <c r="B56" s="152"/>
      <c r="C56" s="152"/>
      <c r="D56" s="151"/>
      <c r="E56" s="154"/>
      <c r="F56" s="155"/>
    </row>
    <row r="57" spans="1:6" ht="13.5" thickTop="1">
      <c r="A57" s="151"/>
      <c r="B57" s="152"/>
      <c r="C57" s="158"/>
      <c r="D57" s="159"/>
      <c r="E57" s="160"/>
      <c r="F57" s="161"/>
    </row>
    <row r="58" spans="1:6" ht="12.75">
      <c r="A58" s="147"/>
      <c r="B58" s="1"/>
      <c r="C58" s="1" t="s">
        <v>335</v>
      </c>
      <c r="D58" s="147"/>
      <c r="E58" s="148"/>
      <c r="F58" s="150">
        <f>SUM(F5:F56)</f>
        <v>1710</v>
      </c>
    </row>
  </sheetData>
  <sheetProtection password="E637" sheet="1" formatCells="0" formatColumns="0" formatRows="0" select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Appia d.o.o. Ljubljana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Boštjan Kralj</dc:creator>
  <cp:keywords/>
  <dc:description/>
  <cp:lastModifiedBy>Aleš Bucaj</cp:lastModifiedBy>
  <cp:lastPrinted>2022-03-30T12:14:58Z</cp:lastPrinted>
  <dcterms:created xsi:type="dcterms:W3CDTF">2005-08-17T13:35:37Z</dcterms:created>
  <dcterms:modified xsi:type="dcterms:W3CDTF">2022-06-03T07:50:39Z</dcterms:modified>
  <cp:category/>
  <cp:version/>
  <cp:contentType/>
  <cp:contentStatus/>
</cp:coreProperties>
</file>